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chartsheets/sheet1.xml" ContentType="application/vnd.openxmlformats-officedocument.spreadsheetml.chartsheet+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pivotTables/pivotTable9.xml" ContentType="application/vnd.openxmlformats-officedocument.spreadsheetml.pivotTable+xml"/>
  <Override PartName="/xl/pivotTables/pivotTable10.xml" ContentType="application/vnd.openxmlformats-officedocument.spreadsheetml.pivotTable+xml"/>
  <Override PartName="/xl/pivotTables/pivotTable11.xml" ContentType="application/vnd.openxmlformats-officedocument.spreadsheetml.pivotTable+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3"/>
  <workbookPr codeName="ThisWorkbook" hidePivotFieldList="1" defaultThemeVersion="124226"/>
  <mc:AlternateContent xmlns:mc="http://schemas.openxmlformats.org/markup-compatibility/2006">
    <mc:Choice Requires="x15">
      <x15ac:absPath xmlns:x15ac="http://schemas.microsoft.com/office/spreadsheetml/2010/11/ac" url="C:\Users\Sumapaz\Desktop\Prensa Sumapaz Vol 2\Para subir a página web\"/>
    </mc:Choice>
  </mc:AlternateContent>
  <xr:revisionPtr revIDLastSave="0" documentId="8_{78C3A356-6E11-484E-8729-CC1B17E061BD}" xr6:coauthVersionLast="36" xr6:coauthVersionMax="36" xr10:uidLastSave="{00000000-0000-0000-0000-000000000000}"/>
  <bookViews>
    <workbookView xWindow="-28920" yWindow="-2700" windowWidth="29040" windowHeight="15720" firstSheet="1" activeTab="3" xr2:uid="{00000000-000D-0000-FFFF-FFFF00000000}"/>
  </bookViews>
  <sheets>
    <sheet name="Gráfico1" sheetId="13" state="hidden" r:id="rId1"/>
    <sheet name="Ctos suscrito x Trimestre" sheetId="20" r:id="rId2"/>
    <sheet name="INVERSION" sheetId="16" r:id="rId3"/>
    <sheet name="FUNCIONAMIENTO" sheetId="14" r:id="rId4"/>
    <sheet name="Hoja1" sheetId="21" r:id="rId5"/>
    <sheet name="1. INFORMACION ACUMULADA" sheetId="11" r:id="rId6"/>
    <sheet name="2. PAA" sheetId="8" r:id="rId7"/>
    <sheet name="3. CONSOLIDADO" sheetId="9" r:id="rId8"/>
    <sheet name="4. INSTRUCTIVO" sheetId="10" r:id="rId9"/>
    <sheet name="Proposito_programa" sheetId="12" r:id="rId10"/>
    <sheet name="Tipo" sheetId="3" state="hidden" r:id="rId11"/>
    <sheet name="Eje_Pilar_Prop1" sheetId="4" state="hidden" r:id="rId12"/>
  </sheets>
  <externalReferences>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s>
  <definedNames>
    <definedName name="_xlnm._FilterDatabase" localSheetId="5" hidden="1">'1. INFORMACION ACUMULADA'!$A$13:$AW$338</definedName>
    <definedName name="_xlnm._FilterDatabase" localSheetId="1" hidden="1">'Ctos suscrito x Trimestre'!$G$8:$H$66</definedName>
    <definedName name="afectacion" localSheetId="1">[1]Tipo!$D$2:$D$4</definedName>
    <definedName name="afectacion" localSheetId="3">[2]Tipo!$D$2:$D$4</definedName>
    <definedName name="afectacion" localSheetId="2">[2]Tipo!$D$2:$D$4</definedName>
    <definedName name="afectacion">Tipo!$D$2:$D$4</definedName>
    <definedName name="Afectación" localSheetId="1">'[3]Tipo '!$D$2:$D$4</definedName>
    <definedName name="Afectación">'[4]Tipo '!$D$2:$D$4</definedName>
    <definedName name="afectacion1">[5]Tipo!$D$2:$D$4</definedName>
    <definedName name="ajus">[6]Tipo!$C$36:$C$37</definedName>
    <definedName name="cd" localSheetId="1">[1]Tipo!$C$18:$C$27</definedName>
    <definedName name="cd" localSheetId="3">[2]Tipo!$C$18:$C$27</definedName>
    <definedName name="cd" localSheetId="2">[2]Tipo!$C$18:$C$27</definedName>
    <definedName name="cd">Tipo!$C$18:$C$27</definedName>
    <definedName name="ContratacionDirecta" localSheetId="1">'[3]Tipo '!$C$18:$C$27</definedName>
    <definedName name="ContratacionDirecta">'[4]Tipo '!$C$18:$C$27</definedName>
    <definedName name="Mod" localSheetId="1">'[3]Tipo '!$C$2:$C$8</definedName>
    <definedName name="Mod">'[4]Tipo '!$C$2:$C$8</definedName>
    <definedName name="modal" localSheetId="1">[1]Tipo!$C$2:$C$8</definedName>
    <definedName name="modal" localSheetId="3">[2]Tipo!$C$2:$C$8</definedName>
    <definedName name="modal" localSheetId="2">[2]Tipo!$C$2:$C$8</definedName>
    <definedName name="modal">Tipo!$C$2:$C$8</definedName>
    <definedName name="MODALI">[6]Tipo!$C$2:$C$8</definedName>
    <definedName name="na" localSheetId="1">[1]Tipo!$C$31</definedName>
    <definedName name="na" localSheetId="3">[2]Tipo!$C$31</definedName>
    <definedName name="na" localSheetId="2">[2]Tipo!$C$31</definedName>
    <definedName name="na">Tipo!$C$31</definedName>
    <definedName name="naturaleza" localSheetId="1">[7]Tipo!$E$2:$E$5</definedName>
    <definedName name="naturaleza" localSheetId="3">[2]Tipo!$E$2:$E$5</definedName>
    <definedName name="naturaleza" localSheetId="2">[2]Tipo!$E$2:$E$5</definedName>
    <definedName name="naturaleza">Tipo!$E$2:$E$5</definedName>
    <definedName name="pdd" localSheetId="1">[1]Tipo!$C$36:$C$37</definedName>
    <definedName name="pdd" localSheetId="3">[8]Tipo!$C$36:$C$37</definedName>
    <definedName name="pdd" localSheetId="2">[8]Tipo!$C$36:$C$37</definedName>
    <definedName name="pdd">[9]Tipo!$C$36:$C$37</definedName>
    <definedName name="programabta" localSheetId="1">[1]Eje_Pilar_Prop!$C$3:$C$47</definedName>
    <definedName name="programabta" localSheetId="3">[10]Eje_Pilar_Prop1!$C$3:$C$47</definedName>
    <definedName name="programabta">Eje_Pilar_Prop1!$C$3:$C$47</definedName>
    <definedName name="programanue" localSheetId="1">[1]Eje_Pilar_Prop!$C$48:$C$104</definedName>
    <definedName name="programanue" localSheetId="3">[2]Proposito_programa!$C$3:$C$59</definedName>
    <definedName name="programanue" localSheetId="2">[2]Proposito_programa!$C$3:$C$59</definedName>
    <definedName name="programanue">Proposito_programa!$C$3:$C$59</definedName>
    <definedName name="re" localSheetId="1">[1]Tipo!$C$30</definedName>
    <definedName name="re" localSheetId="3">[2]Tipo!$C$30</definedName>
    <definedName name="re" localSheetId="2">[2]Tipo!$C$30</definedName>
    <definedName name="re">Tipo!$C$30</definedName>
    <definedName name="RegimenEspecial" localSheetId="1">'[3]Tipo '!$C$29:$C$30</definedName>
    <definedName name="RegimenEspecial">'[4]Tipo '!$C$29:$C$30</definedName>
    <definedName name="s">[6]Tipo!$C$2:$C$8</definedName>
    <definedName name="sa" localSheetId="1">[1]Tipo!$C$12:$C$15</definedName>
    <definedName name="sa" localSheetId="3">[2]Tipo!$C$12:$C$15</definedName>
    <definedName name="sa" localSheetId="2">[2]Tipo!$C$12:$C$15</definedName>
    <definedName name="sa">Tipo!$C$12:$C$15</definedName>
    <definedName name="SAFE">[6]Tipo!$D$2:$D$4</definedName>
    <definedName name="SECOP" localSheetId="1">[1]Tipo!$C$33:$C$34</definedName>
    <definedName name="SECOP">Tipo!$C$33:$C$34</definedName>
    <definedName name="Sector" localSheetId="1">[1]Tipo!$B$23:$B$37</definedName>
    <definedName name="Sector" localSheetId="3">[2]Tipo!$B$23:$B$37</definedName>
    <definedName name="Sector" localSheetId="2">[2]Tipo!$B$23:$B$37</definedName>
    <definedName name="Sector">Tipo!$B$23:$B$37</definedName>
    <definedName name="SeleccionAbreviada" localSheetId="1">'[3]Tipo '!$C$12:$C$15</definedName>
    <definedName name="SeleccionAbreviada">'[4]Tipo '!$C$12:$C$15</definedName>
    <definedName name="seo">[6]Tipo!$C$33:$C$34</definedName>
    <definedName name="tipo" localSheetId="1">[1]Tipo!$B$2:$B$21</definedName>
    <definedName name="tipo" localSheetId="3">[2]Tipo!$B$2:$B$21</definedName>
    <definedName name="tipo" localSheetId="2">[2]Tipo!$B$2:$B$21</definedName>
    <definedName name="tipo">Tipo!$B$2:$B$21</definedName>
    <definedName name="Vacio" localSheetId="1">'[3]Formato a Dici 31 de 2018orig'!$AJ$14</definedName>
    <definedName name="vacio" localSheetId="3">[2]Tipo!$C$32</definedName>
    <definedName name="vacio" localSheetId="2">[2]Tipo!$C$32</definedName>
    <definedName name="vacio">Tipo!$C$32</definedName>
  </definedNames>
  <calcPr calcId="191029"/>
  <pivotCaches>
    <pivotCache cacheId="0" r:id="rId25"/>
    <pivotCache cacheId="1" r:id="rId26"/>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AMBDA_WF"/>
        <xcalcf:feature name="microsoft.com:LET_WF"/>
      </xcalcf:calcFeatures>
    </ext>
  </extLst>
</workbook>
</file>

<file path=xl/calcChain.xml><?xml version="1.0" encoding="utf-8"?>
<calcChain xmlns="http://schemas.openxmlformats.org/spreadsheetml/2006/main">
  <c r="N187" i="11" l="1"/>
  <c r="N185" i="11"/>
  <c r="N184" i="11"/>
  <c r="N183" i="11"/>
  <c r="N182" i="11"/>
  <c r="N180" i="11"/>
  <c r="N179" i="11"/>
  <c r="N178" i="11"/>
  <c r="N177" i="11"/>
  <c r="N176" i="11"/>
  <c r="N171" i="11"/>
  <c r="N166" i="11"/>
  <c r="N160" i="11"/>
  <c r="N156" i="11"/>
  <c r="N143" i="11"/>
  <c r="N139" i="11"/>
  <c r="N120" i="11"/>
  <c r="N119" i="11"/>
  <c r="N97" i="11"/>
  <c r="N96" i="11"/>
  <c r="N93" i="11"/>
  <c r="N89" i="11"/>
  <c r="N79" i="11"/>
  <c r="N72" i="11"/>
  <c r="N66" i="11"/>
  <c r="N62" i="11"/>
  <c r="N41" i="11"/>
  <c r="N37" i="11"/>
  <c r="N28" i="11"/>
  <c r="N25" i="11"/>
  <c r="N311" i="11" l="1"/>
  <c r="N291" i="11"/>
  <c r="N290" i="11"/>
  <c r="N289" i="11"/>
  <c r="N288" i="11"/>
  <c r="N287" i="11"/>
  <c r="N262" i="11"/>
  <c r="N261" i="11"/>
  <c r="N246" i="11"/>
  <c r="N231" i="11"/>
  <c r="N230" i="11"/>
  <c r="N229" i="11"/>
  <c r="N208" i="11"/>
  <c r="N202" i="11"/>
  <c r="N199" i="11"/>
  <c r="N150" i="11"/>
  <c r="N144" i="11"/>
  <c r="N65" i="11"/>
  <c r="N53" i="11"/>
  <c r="N283" i="11"/>
  <c r="N282" i="11"/>
  <c r="N281" i="11"/>
  <c r="N258" i="11"/>
  <c r="N257" i="11"/>
  <c r="N256" i="11"/>
  <c r="N228" i="11"/>
  <c r="N226" i="11"/>
  <c r="N224" i="11"/>
  <c r="N221" i="11"/>
  <c r="N219" i="11"/>
  <c r="N203" i="11"/>
  <c r="N188" i="11"/>
  <c r="N175" i="11"/>
  <c r="N165" i="11"/>
  <c r="N162" i="11"/>
  <c r="N155" i="11"/>
  <c r="N50" i="11"/>
  <c r="N39" i="11"/>
  <c r="N303" i="11" l="1"/>
  <c r="N300" i="11"/>
  <c r="N299" i="11"/>
  <c r="N293" i="11"/>
  <c r="N310" i="11"/>
  <c r="N309" i="11"/>
  <c r="N307" i="11"/>
  <c r="N306" i="11"/>
  <c r="N305" i="11"/>
  <c r="N295" i="11"/>
  <c r="N308" i="11"/>
  <c r="N302" i="11"/>
  <c r="Z338" i="11" l="1"/>
  <c r="X338" i="11"/>
  <c r="W338" i="11"/>
  <c r="AA336" i="11"/>
  <c r="AA337" i="11"/>
  <c r="M320" i="11"/>
  <c r="N320" i="11"/>
  <c r="AA320" i="11"/>
  <c r="AQ320" i="11" s="1"/>
  <c r="M321" i="11"/>
  <c r="N321" i="11"/>
  <c r="AA321" i="11"/>
  <c r="AQ321" i="11" s="1"/>
  <c r="M322" i="11"/>
  <c r="N322" i="11"/>
  <c r="AA322" i="11"/>
  <c r="AQ322" i="11" s="1"/>
  <c r="M323" i="11"/>
  <c r="N323" i="11"/>
  <c r="AA323" i="11"/>
  <c r="AQ323" i="11" s="1"/>
  <c r="M324" i="11"/>
  <c r="N324" i="11"/>
  <c r="AA324" i="11"/>
  <c r="AQ324" i="11" s="1"/>
  <c r="M325" i="11"/>
  <c r="N325" i="11"/>
  <c r="AA325" i="11"/>
  <c r="AQ325" i="11" s="1"/>
  <c r="Y338" i="11"/>
  <c r="AA154" i="11"/>
  <c r="AA44" i="11"/>
  <c r="AA334" i="11" l="1"/>
  <c r="AA335" i="11"/>
  <c r="N319" i="11"/>
  <c r="M299" i="11"/>
  <c r="M300" i="11"/>
  <c r="N247" i="11"/>
  <c r="M247" i="11"/>
  <c r="AA247" i="11"/>
  <c r="AQ247" i="11" s="1"/>
  <c r="M303" i="11"/>
  <c r="M293" i="11"/>
  <c r="N292" i="11"/>
  <c r="M292" i="11"/>
  <c r="N273" i="11"/>
  <c r="M273" i="11"/>
  <c r="M311" i="11"/>
  <c r="M291" i="11"/>
  <c r="M290" i="11"/>
  <c r="M289" i="11"/>
  <c r="M288" i="11"/>
  <c r="M287" i="11"/>
  <c r="M231" i="11"/>
  <c r="M230" i="11"/>
  <c r="M229" i="11"/>
  <c r="AA311" i="11"/>
  <c r="AA229" i="11"/>
  <c r="AQ229" i="11" s="1"/>
  <c r="AQ230" i="11"/>
  <c r="AQ231" i="11"/>
  <c r="M295" i="11" l="1"/>
  <c r="N294" i="11"/>
  <c r="M294" i="11"/>
  <c r="AA294" i="11"/>
  <c r="M310" i="11"/>
  <c r="M309" i="11"/>
  <c r="M307" i="11"/>
  <c r="M306" i="11"/>
  <c r="M305" i="11"/>
  <c r="N105" i="11"/>
  <c r="M105" i="11"/>
  <c r="N238" i="11"/>
  <c r="M238" i="11"/>
  <c r="M308" i="11"/>
  <c r="N296" i="11"/>
  <c r="M296" i="11"/>
  <c r="N265" i="11"/>
  <c r="M265" i="11"/>
  <c r="AA265" i="11"/>
  <c r="AQ265" i="11" s="1"/>
  <c r="AA238" i="11" l="1"/>
  <c r="AA318" i="11"/>
  <c r="AA234" i="11" l="1"/>
  <c r="M302" i="11"/>
  <c r="AA302" i="11"/>
  <c r="AQ302" i="11" s="1"/>
  <c r="AQ250" i="11" l="1"/>
  <c r="AA275" i="11" l="1"/>
  <c r="AQ275" i="11" s="1"/>
  <c r="N275" i="11"/>
  <c r="M275" i="11"/>
  <c r="N277" i="11"/>
  <c r="M277" i="11"/>
  <c r="N278" i="11"/>
  <c r="M278" i="11"/>
  <c r="N279" i="11"/>
  <c r="M279" i="11"/>
  <c r="N280" i="11"/>
  <c r="M280" i="11"/>
  <c r="M281" i="11"/>
  <c r="M282" i="11"/>
  <c r="N276" i="11"/>
  <c r="M276" i="11"/>
  <c r="M283" i="11"/>
  <c r="N284" i="11"/>
  <c r="M284" i="11"/>
  <c r="AA285" i="11"/>
  <c r="AQ285" i="11" s="1"/>
  <c r="AA284" i="11"/>
  <c r="AQ284" i="11" s="1"/>
  <c r="AA283" i="11"/>
  <c r="AQ283" i="11" s="1"/>
  <c r="AA282" i="11"/>
  <c r="AQ282" i="11" s="1"/>
  <c r="AA277" i="11"/>
  <c r="AQ277" i="11" s="1"/>
  <c r="AA278" i="11"/>
  <c r="AQ278" i="11" s="1"/>
  <c r="AA279" i="11"/>
  <c r="AQ279" i="11" s="1"/>
  <c r="AA280" i="11"/>
  <c r="AQ280" i="11" s="1"/>
  <c r="AA281" i="11"/>
  <c r="AQ281" i="11" s="1"/>
  <c r="AA72" i="11"/>
  <c r="AQ72" i="11" s="1"/>
  <c r="N253" i="11"/>
  <c r="M253" i="11"/>
  <c r="N254" i="11"/>
  <c r="M254" i="11"/>
  <c r="N255" i="11"/>
  <c r="M255" i="11"/>
  <c r="M256" i="11"/>
  <c r="M257" i="11"/>
  <c r="M258" i="11"/>
  <c r="N259" i="11"/>
  <c r="M259" i="11"/>
  <c r="N252" i="11"/>
  <c r="M252" i="11"/>
  <c r="N251" i="11"/>
  <c r="M251" i="11"/>
  <c r="M166" i="11"/>
  <c r="AA259" i="11"/>
  <c r="AQ259" i="11" s="1"/>
  <c r="AA258" i="11"/>
  <c r="AQ258" i="11" s="1"/>
  <c r="AA257" i="11"/>
  <c r="AQ257" i="11" s="1"/>
  <c r="AA256" i="11"/>
  <c r="AQ256" i="11" s="1"/>
  <c r="AA253" i="11"/>
  <c r="AQ253" i="11" s="1"/>
  <c r="AA254" i="11"/>
  <c r="AQ254" i="11" s="1"/>
  <c r="AA255" i="11"/>
  <c r="AQ255" i="11" s="1"/>
  <c r="AA252" i="11" l="1"/>
  <c r="AQ252" i="11" s="1"/>
  <c r="D23" i="9" l="1"/>
  <c r="D24" i="9"/>
  <c r="C24" i="9"/>
  <c r="C23" i="9"/>
  <c r="AA276" i="11" l="1"/>
  <c r="AQ276" i="11" s="1"/>
  <c r="AA286" i="11"/>
  <c r="AQ286" i="11" s="1"/>
  <c r="AA266" i="11"/>
  <c r="AQ266" i="11" s="1"/>
  <c r="AA267" i="11"/>
  <c r="AQ267" i="11" s="1"/>
  <c r="AA268" i="11"/>
  <c r="AQ268" i="11" s="1"/>
  <c r="AA269" i="11"/>
  <c r="AQ269" i="11" s="1"/>
  <c r="AA270" i="11"/>
  <c r="AQ270" i="11" s="1"/>
  <c r="AA271" i="11"/>
  <c r="AQ271" i="11" s="1"/>
  <c r="AA304" i="11"/>
  <c r="AQ304" i="11" s="1"/>
  <c r="AA306" i="11" l="1"/>
  <c r="AQ306" i="11" s="1"/>
  <c r="AA307" i="11"/>
  <c r="AQ307" i="11" s="1"/>
  <c r="AA309" i="11"/>
  <c r="AQ309" i="11" s="1"/>
  <c r="AA310" i="11"/>
  <c r="AQ310" i="11" s="1"/>
  <c r="AA308" i="11"/>
  <c r="AQ308" i="11" s="1"/>
  <c r="AA312" i="11"/>
  <c r="AQ312" i="11" s="1"/>
  <c r="AA288" i="11" l="1"/>
  <c r="AQ288" i="11" s="1"/>
  <c r="AA289" i="11"/>
  <c r="AQ289" i="11" s="1"/>
  <c r="AA290" i="11"/>
  <c r="AQ290" i="11" s="1"/>
  <c r="AA291" i="11"/>
  <c r="AQ291" i="11" s="1"/>
  <c r="AA264" i="11"/>
  <c r="AQ264" i="11" s="1"/>
  <c r="AA272" i="11"/>
  <c r="AQ272" i="11" s="1"/>
  <c r="AA273" i="11"/>
  <c r="AQ273" i="11" s="1"/>
  <c r="AA274" i="11"/>
  <c r="AQ274" i="11" s="1"/>
  <c r="AA287" i="11"/>
  <c r="AQ287" i="11" s="1"/>
  <c r="AA292" i="11"/>
  <c r="AQ292" i="11" s="1"/>
  <c r="AA298" i="11"/>
  <c r="AQ298" i="11" s="1"/>
  <c r="AA262" i="11"/>
  <c r="AQ262" i="11" s="1"/>
  <c r="AA263" i="11"/>
  <c r="AQ263" i="11" s="1"/>
  <c r="AA293" i="11"/>
  <c r="AQ293" i="11" s="1"/>
  <c r="AQ294" i="11"/>
  <c r="AA295" i="11"/>
  <c r="AQ295" i="11" s="1"/>
  <c r="AA296" i="11"/>
  <c r="AA297" i="11"/>
  <c r="AQ297" i="11" s="1"/>
  <c r="AA299" i="11"/>
  <c r="AQ299" i="11" s="1"/>
  <c r="AA300" i="11"/>
  <c r="AQ300" i="11" s="1"/>
  <c r="AA301" i="11"/>
  <c r="AQ301" i="11" s="1"/>
  <c r="AQ303" i="11"/>
  <c r="AA305" i="11"/>
  <c r="AA313" i="11"/>
  <c r="AQ313" i="11" s="1"/>
  <c r="AA314" i="11"/>
  <c r="AQ314" i="11" s="1"/>
  <c r="AA315" i="11"/>
  <c r="AQ315" i="11" s="1"/>
  <c r="AA316" i="11"/>
  <c r="AQ316" i="11" s="1"/>
  <c r="AA317" i="11"/>
  <c r="AQ317" i="11" s="1"/>
  <c r="AQ318" i="11"/>
  <c r="AA319" i="11"/>
  <c r="AQ319" i="11" s="1"/>
  <c r="AA251" i="11"/>
  <c r="AQ251" i="11" s="1"/>
  <c r="AA260" i="11"/>
  <c r="AQ260" i="11" s="1"/>
  <c r="AA249" i="11"/>
  <c r="AQ249" i="11" s="1"/>
  <c r="AA248" i="11"/>
  <c r="AQ248" i="11" s="1"/>
  <c r="AA237" i="11"/>
  <c r="AQ237" i="11" s="1"/>
  <c r="AA236" i="11"/>
  <c r="AQ236" i="11" s="1"/>
  <c r="AA235" i="11"/>
  <c r="AQ235" i="11" s="1"/>
  <c r="AQ234" i="11"/>
  <c r="AA233" i="11"/>
  <c r="AQ233" i="11" s="1"/>
  <c r="AA239" i="11"/>
  <c r="AQ239" i="11" s="1"/>
  <c r="AA232" i="11"/>
  <c r="AQ232" i="11" s="1"/>
  <c r="AA227" i="11"/>
  <c r="AQ227" i="11" s="1"/>
  <c r="AA228" i="11"/>
  <c r="AQ228" i="11" s="1"/>
  <c r="AQ305" i="11" l="1"/>
  <c r="AQ296" i="11"/>
  <c r="AA245" i="11"/>
  <c r="AQ245" i="11" s="1"/>
  <c r="AA219" i="11"/>
  <c r="AQ219" i="11" s="1"/>
  <c r="AA220" i="11"/>
  <c r="AQ220" i="11" s="1"/>
  <c r="AA221" i="11"/>
  <c r="AQ221" i="11" s="1"/>
  <c r="AA222" i="11"/>
  <c r="AQ222" i="11" s="1"/>
  <c r="AA223" i="11"/>
  <c r="AQ223" i="11" s="1"/>
  <c r="AA224" i="11"/>
  <c r="AQ224" i="11" s="1"/>
  <c r="AA225" i="11"/>
  <c r="AQ225" i="11" s="1"/>
  <c r="AA226" i="11"/>
  <c r="AQ226" i="11" s="1"/>
  <c r="AA240" i="11"/>
  <c r="AQ240" i="11" s="1"/>
  <c r="AA241" i="11"/>
  <c r="AQ241" i="11" s="1"/>
  <c r="AA242" i="11"/>
  <c r="AQ242" i="11" s="1"/>
  <c r="AA246" i="11"/>
  <c r="AQ246" i="11" s="1"/>
  <c r="AA261" i="11"/>
  <c r="AQ261" i="11" s="1"/>
  <c r="AA243" i="11"/>
  <c r="AQ243" i="11" s="1"/>
  <c r="AA244" i="11"/>
  <c r="AQ244" i="11" s="1"/>
  <c r="AA215" i="11" l="1"/>
  <c r="AQ215" i="11" s="1"/>
  <c r="AA201" i="11"/>
  <c r="AQ201" i="11" s="1"/>
  <c r="AA200" i="11"/>
  <c r="AQ200" i="11" s="1"/>
  <c r="AA199" i="11"/>
  <c r="AQ199" i="11" s="1"/>
  <c r="AA198" i="11"/>
  <c r="AQ198" i="11" s="1"/>
  <c r="AA197" i="11"/>
  <c r="AQ197" i="11" s="1"/>
  <c r="AA196" i="11"/>
  <c r="AQ196" i="11" s="1"/>
  <c r="AA195" i="11"/>
  <c r="AQ195" i="11" s="1"/>
  <c r="AA191" i="11"/>
  <c r="AQ191" i="11" s="1"/>
  <c r="AA192" i="11"/>
  <c r="AQ192" i="11" s="1"/>
  <c r="AA193" i="11"/>
  <c r="AQ193" i="11" s="1"/>
  <c r="AA194" i="11"/>
  <c r="AQ194" i="11" s="1"/>
  <c r="AA190" i="11"/>
  <c r="AQ190" i="11" s="1"/>
  <c r="AA186" i="11"/>
  <c r="AQ186" i="11" s="1"/>
  <c r="AA185" i="11"/>
  <c r="AQ185" i="11" s="1"/>
  <c r="AA184" i="11"/>
  <c r="AQ184" i="11" s="1"/>
  <c r="AA183" i="11"/>
  <c r="AQ183" i="11" s="1"/>
  <c r="AA181" i="11"/>
  <c r="AQ181" i="11" s="1"/>
  <c r="AA180" i="11"/>
  <c r="AQ180" i="11" s="1"/>
  <c r="AA179" i="11"/>
  <c r="AQ179" i="11" s="1"/>
  <c r="AA178" i="11"/>
  <c r="AQ178" i="11" s="1"/>
  <c r="AA137" i="11"/>
  <c r="AQ137" i="11" s="1"/>
  <c r="AA138" i="11"/>
  <c r="AQ138" i="11" s="1"/>
  <c r="AF137" i="11"/>
  <c r="AA15" i="11" l="1"/>
  <c r="AQ15" i="11" s="1"/>
  <c r="AA16" i="11"/>
  <c r="AQ16" i="11" s="1"/>
  <c r="AA17" i="11"/>
  <c r="AQ17" i="11" s="1"/>
  <c r="AA18" i="11"/>
  <c r="AQ18" i="11" s="1"/>
  <c r="AA19" i="11"/>
  <c r="AQ19" i="11" s="1"/>
  <c r="AA20" i="11"/>
  <c r="AQ20" i="11" s="1"/>
  <c r="AA21" i="11"/>
  <c r="AQ21" i="11" s="1"/>
  <c r="AA22" i="11"/>
  <c r="AQ22" i="11" s="1"/>
  <c r="AA23" i="11"/>
  <c r="AQ23" i="11" s="1"/>
  <c r="AA24" i="11"/>
  <c r="AQ24" i="11" s="1"/>
  <c r="AA25" i="11"/>
  <c r="AQ25" i="11" s="1"/>
  <c r="AA26" i="11"/>
  <c r="AQ26" i="11" s="1"/>
  <c r="AA27" i="11"/>
  <c r="AQ27" i="11" s="1"/>
  <c r="AA28" i="11"/>
  <c r="AQ28" i="11" s="1"/>
  <c r="AA29" i="11"/>
  <c r="AQ29" i="11" s="1"/>
  <c r="AA30" i="11"/>
  <c r="AQ30" i="11" s="1"/>
  <c r="AA31" i="11"/>
  <c r="AQ31" i="11" s="1"/>
  <c r="AA32" i="11"/>
  <c r="AQ32" i="11" s="1"/>
  <c r="AA33" i="11"/>
  <c r="AQ33" i="11" s="1"/>
  <c r="AA34" i="11"/>
  <c r="AQ34" i="11" s="1"/>
  <c r="AA35" i="11"/>
  <c r="AQ35" i="11" s="1"/>
  <c r="AA36" i="11"/>
  <c r="AQ36" i="11" s="1"/>
  <c r="AA37" i="11"/>
  <c r="AA38" i="11"/>
  <c r="AQ38" i="11" s="1"/>
  <c r="AA39" i="11"/>
  <c r="AQ39" i="11" s="1"/>
  <c r="AA40" i="11"/>
  <c r="AQ40" i="11" s="1"/>
  <c r="AA41" i="11"/>
  <c r="AQ41" i="11" s="1"/>
  <c r="AA42" i="11"/>
  <c r="AQ42" i="11" s="1"/>
  <c r="AA43" i="11"/>
  <c r="AQ43" i="11" s="1"/>
  <c r="AQ44" i="11"/>
  <c r="AA45" i="11"/>
  <c r="AQ45" i="11" s="1"/>
  <c r="AA46" i="11"/>
  <c r="AQ46" i="11" s="1"/>
  <c r="AQ47" i="11"/>
  <c r="AA48" i="11"/>
  <c r="AQ48" i="11" s="1"/>
  <c r="AA49" i="11"/>
  <c r="AQ49" i="11" s="1"/>
  <c r="AA50" i="11"/>
  <c r="AQ50" i="11" s="1"/>
  <c r="AQ51" i="11"/>
  <c r="AA52" i="11"/>
  <c r="AQ52" i="11" s="1"/>
  <c r="AA53" i="11"/>
  <c r="AQ53" i="11" s="1"/>
  <c r="AA54" i="11"/>
  <c r="AQ54" i="11" s="1"/>
  <c r="AA55" i="11"/>
  <c r="AQ55" i="11" s="1"/>
  <c r="AA56" i="11"/>
  <c r="AQ56" i="11" s="1"/>
  <c r="AA57" i="11"/>
  <c r="AQ57" i="11" s="1"/>
  <c r="AQ58" i="11"/>
  <c r="AA59" i="11"/>
  <c r="AQ59" i="11" s="1"/>
  <c r="AA60" i="11"/>
  <c r="AQ60" i="11" s="1"/>
  <c r="AA61" i="11"/>
  <c r="AQ61" i="11" s="1"/>
  <c r="AA62" i="11"/>
  <c r="AA63" i="11"/>
  <c r="AQ63" i="11" s="1"/>
  <c r="AA64" i="11"/>
  <c r="AQ64" i="11" s="1"/>
  <c r="AA65" i="11"/>
  <c r="AQ65" i="11" s="1"/>
  <c r="AA66" i="11"/>
  <c r="AQ66" i="11" s="1"/>
  <c r="AA67" i="11"/>
  <c r="AQ67" i="11" s="1"/>
  <c r="AA68" i="11"/>
  <c r="AQ68" i="11" s="1"/>
  <c r="AA69" i="11"/>
  <c r="AQ69" i="11" s="1"/>
  <c r="AA70" i="11"/>
  <c r="AQ70" i="11" s="1"/>
  <c r="AA71" i="11"/>
  <c r="AQ71" i="11" s="1"/>
  <c r="AA73" i="11"/>
  <c r="AQ73" i="11" s="1"/>
  <c r="AA74" i="11"/>
  <c r="AQ74" i="11" s="1"/>
  <c r="AA75" i="11"/>
  <c r="AQ75" i="11" s="1"/>
  <c r="AA76" i="11"/>
  <c r="AQ76" i="11" s="1"/>
  <c r="AA77" i="11"/>
  <c r="AQ77" i="11" s="1"/>
  <c r="AA78" i="11"/>
  <c r="AQ78" i="11" s="1"/>
  <c r="AA79" i="11"/>
  <c r="AQ79" i="11" s="1"/>
  <c r="AA80" i="11"/>
  <c r="AQ80" i="11" s="1"/>
  <c r="AA81" i="11"/>
  <c r="AQ81" i="11" s="1"/>
  <c r="AA82" i="11"/>
  <c r="AQ82" i="11" s="1"/>
  <c r="AA83" i="11"/>
  <c r="AQ83" i="11" s="1"/>
  <c r="AA84" i="11"/>
  <c r="AQ84" i="11" s="1"/>
  <c r="AA85" i="11"/>
  <c r="AQ85" i="11" s="1"/>
  <c r="AA86" i="11"/>
  <c r="AQ86" i="11" s="1"/>
  <c r="AA87" i="11"/>
  <c r="AQ87" i="11" s="1"/>
  <c r="AA88" i="11"/>
  <c r="AQ88" i="11" s="1"/>
  <c r="AA89" i="11"/>
  <c r="AQ89" i="11" s="1"/>
  <c r="AA90" i="11"/>
  <c r="AQ90" i="11" s="1"/>
  <c r="AA91" i="11"/>
  <c r="AQ91" i="11" s="1"/>
  <c r="AA92" i="11"/>
  <c r="AQ92" i="11" s="1"/>
  <c r="AA93" i="11"/>
  <c r="AQ93" i="11" s="1"/>
  <c r="AA94" i="11"/>
  <c r="AQ94" i="11" s="1"/>
  <c r="AA95" i="11"/>
  <c r="AQ95" i="11" s="1"/>
  <c r="AA96" i="11"/>
  <c r="AQ96" i="11" s="1"/>
  <c r="AA97" i="11"/>
  <c r="AQ97" i="11" s="1"/>
  <c r="AA98" i="11"/>
  <c r="AQ98" i="11" s="1"/>
  <c r="AA99" i="11"/>
  <c r="AQ99" i="11" s="1"/>
  <c r="AA100" i="11"/>
  <c r="AQ100" i="11" s="1"/>
  <c r="AA101" i="11"/>
  <c r="AQ101" i="11" s="1"/>
  <c r="AA102" i="11"/>
  <c r="AQ102" i="11" s="1"/>
  <c r="AA103" i="11"/>
  <c r="AQ103" i="11" s="1"/>
  <c r="AA104" i="11"/>
  <c r="AQ104" i="11" s="1"/>
  <c r="AA105" i="11"/>
  <c r="AQ105" i="11" s="1"/>
  <c r="AA106" i="11"/>
  <c r="AQ106" i="11" s="1"/>
  <c r="AA107" i="11"/>
  <c r="AQ107" i="11" s="1"/>
  <c r="AA108" i="11"/>
  <c r="AQ108" i="11" s="1"/>
  <c r="AQ109" i="11"/>
  <c r="AA110" i="11"/>
  <c r="AQ110" i="11" s="1"/>
  <c r="AA111" i="11"/>
  <c r="AQ111" i="11" s="1"/>
  <c r="AA112" i="11"/>
  <c r="AQ112" i="11" s="1"/>
  <c r="AA113" i="11"/>
  <c r="AQ113" i="11" s="1"/>
  <c r="AA114" i="11"/>
  <c r="AQ114" i="11" s="1"/>
  <c r="AA115" i="11"/>
  <c r="AQ115" i="11" s="1"/>
  <c r="AA116" i="11"/>
  <c r="AQ116" i="11" s="1"/>
  <c r="AA117" i="11"/>
  <c r="AQ117" i="11" s="1"/>
  <c r="AA118" i="11"/>
  <c r="AQ118" i="11" s="1"/>
  <c r="AA119" i="11"/>
  <c r="AQ119" i="11" s="1"/>
  <c r="AA120" i="11"/>
  <c r="AQ120" i="11" s="1"/>
  <c r="AA121" i="11"/>
  <c r="AQ121" i="11" s="1"/>
  <c r="AA122" i="11"/>
  <c r="AQ122" i="11" s="1"/>
  <c r="AA123" i="11"/>
  <c r="AQ123" i="11" s="1"/>
  <c r="AA124" i="11"/>
  <c r="AQ124" i="11" s="1"/>
  <c r="AA125" i="11"/>
  <c r="AQ125" i="11" s="1"/>
  <c r="AA126" i="11"/>
  <c r="AQ126" i="11" s="1"/>
  <c r="AA127" i="11"/>
  <c r="AQ127" i="11" s="1"/>
  <c r="AA128" i="11"/>
  <c r="AQ128" i="11" s="1"/>
  <c r="AA129" i="11"/>
  <c r="AQ129" i="11" s="1"/>
  <c r="AA130" i="11"/>
  <c r="AQ130" i="11" s="1"/>
  <c r="AA131" i="11"/>
  <c r="AQ131" i="11" s="1"/>
  <c r="AA132" i="11"/>
  <c r="AQ132" i="11" s="1"/>
  <c r="AA133" i="11"/>
  <c r="AQ133" i="11" s="1"/>
  <c r="AA134" i="11"/>
  <c r="AQ134" i="11" s="1"/>
  <c r="AA135" i="11"/>
  <c r="AQ135" i="11" s="1"/>
  <c r="AA136" i="11"/>
  <c r="AQ136" i="11" s="1"/>
  <c r="AA139" i="11"/>
  <c r="AQ139" i="11" s="1"/>
  <c r="AA140" i="11"/>
  <c r="AQ140" i="11" s="1"/>
  <c r="AA141" i="11"/>
  <c r="AQ141" i="11" s="1"/>
  <c r="AA142" i="11"/>
  <c r="AQ142" i="11" s="1"/>
  <c r="AA143" i="11"/>
  <c r="AQ143" i="11" s="1"/>
  <c r="AA144" i="11"/>
  <c r="AQ144" i="11" s="1"/>
  <c r="AA145" i="11"/>
  <c r="AQ145" i="11" s="1"/>
  <c r="AA146" i="11"/>
  <c r="AQ146" i="11" s="1"/>
  <c r="AA147" i="11"/>
  <c r="AQ147" i="11" s="1"/>
  <c r="AA148" i="11"/>
  <c r="AQ148" i="11" s="1"/>
  <c r="AA149" i="11"/>
  <c r="AQ149" i="11" s="1"/>
  <c r="AA150" i="11"/>
  <c r="AQ150" i="11" s="1"/>
  <c r="AA151" i="11"/>
  <c r="AQ151" i="11" s="1"/>
  <c r="AA152" i="11"/>
  <c r="AQ152" i="11" s="1"/>
  <c r="AA153" i="11"/>
  <c r="AQ153" i="11" s="1"/>
  <c r="AQ154" i="11"/>
  <c r="AA155" i="11"/>
  <c r="AQ155" i="11" s="1"/>
  <c r="AA156" i="11"/>
  <c r="AQ156" i="11" s="1"/>
  <c r="AA157" i="11"/>
  <c r="AQ157" i="11" s="1"/>
  <c r="AA158" i="11"/>
  <c r="AQ158" i="11" s="1"/>
  <c r="AA159" i="11"/>
  <c r="AQ159" i="11" s="1"/>
  <c r="AA160" i="11"/>
  <c r="AQ160" i="11" s="1"/>
  <c r="AA161" i="11"/>
  <c r="AQ161" i="11" s="1"/>
  <c r="AA162" i="11"/>
  <c r="AQ162" i="11" s="1"/>
  <c r="AA163" i="11"/>
  <c r="AQ163" i="11" s="1"/>
  <c r="AA164" i="11"/>
  <c r="AQ164" i="11" s="1"/>
  <c r="AA165" i="11"/>
  <c r="AQ165" i="11" s="1"/>
  <c r="AA166" i="11"/>
  <c r="AQ166" i="11" s="1"/>
  <c r="AA167" i="11"/>
  <c r="AQ167" i="11" s="1"/>
  <c r="AA168" i="11"/>
  <c r="AQ168" i="11" s="1"/>
  <c r="AA169" i="11"/>
  <c r="AQ169" i="11" s="1"/>
  <c r="AA170" i="11"/>
  <c r="AQ170" i="11" s="1"/>
  <c r="AA171" i="11"/>
  <c r="AQ171" i="11" s="1"/>
  <c r="AA172" i="11"/>
  <c r="AQ172" i="11" s="1"/>
  <c r="AA173" i="11"/>
  <c r="AQ173" i="11" s="1"/>
  <c r="AA174" i="11"/>
  <c r="AQ174" i="11" s="1"/>
  <c r="AA175" i="11"/>
  <c r="AQ175" i="11" s="1"/>
  <c r="AA176" i="11"/>
  <c r="AQ176" i="11" s="1"/>
  <c r="AA177" i="11"/>
  <c r="AQ177" i="11" s="1"/>
  <c r="AA182" i="11"/>
  <c r="AQ182" i="11" s="1"/>
  <c r="AA187" i="11"/>
  <c r="AQ187" i="11" s="1"/>
  <c r="AA188" i="11"/>
  <c r="AQ188" i="11" s="1"/>
  <c r="AA189" i="11"/>
  <c r="AQ189" i="11" s="1"/>
  <c r="AA202" i="11"/>
  <c r="AQ202" i="11" s="1"/>
  <c r="AA203" i="11"/>
  <c r="AQ203" i="11" s="1"/>
  <c r="AA204" i="11"/>
  <c r="AQ204" i="11" s="1"/>
  <c r="AA205" i="11"/>
  <c r="AQ205" i="11" s="1"/>
  <c r="AA206" i="11"/>
  <c r="AQ206" i="11" s="1"/>
  <c r="AA207" i="11"/>
  <c r="AQ207" i="11" s="1"/>
  <c r="AA208" i="11"/>
  <c r="AQ208" i="11" s="1"/>
  <c r="AA209" i="11"/>
  <c r="AQ209" i="11" s="1"/>
  <c r="AA210" i="11"/>
  <c r="AQ210" i="11" s="1"/>
  <c r="AA211" i="11"/>
  <c r="AQ211" i="11" s="1"/>
  <c r="AA212" i="11"/>
  <c r="AQ212" i="11" s="1"/>
  <c r="AA213" i="11"/>
  <c r="AQ213" i="11" s="1"/>
  <c r="AA214" i="11"/>
  <c r="AQ214" i="11" s="1"/>
  <c r="AA216" i="11"/>
  <c r="AQ216" i="11" s="1"/>
  <c r="AA217" i="11"/>
  <c r="AQ217" i="11" s="1"/>
  <c r="AA218" i="11"/>
  <c r="AQ218" i="11" s="1"/>
  <c r="AA14" i="11"/>
  <c r="AQ37" i="11" l="1"/>
  <c r="AB62" i="11"/>
  <c r="AQ62" i="11" s="1"/>
  <c r="AQ14" i="11"/>
  <c r="C54" i="12"/>
  <c r="C55" i="12" s="1"/>
  <c r="C56" i="12" s="1"/>
  <c r="C57" i="12" s="1"/>
  <c r="C58" i="12" s="1"/>
  <c r="C59" i="12" s="1"/>
  <c r="C52" i="12"/>
  <c r="C42" i="12"/>
  <c r="C43" i="12" s="1"/>
  <c r="C44" i="12" s="1"/>
  <c r="C45" i="12" s="1"/>
  <c r="C46" i="12" s="1"/>
  <c r="C47" i="12" s="1"/>
  <c r="C48" i="12" s="1"/>
  <c r="C49" i="12" s="1"/>
  <c r="C50" i="12" s="1"/>
  <c r="C30" i="12"/>
  <c r="C31" i="12" s="1"/>
  <c r="C32" i="12" s="1"/>
  <c r="C33" i="12" s="1"/>
  <c r="C34" i="12" s="1"/>
  <c r="C35" i="12" s="1"/>
  <c r="C36" i="12" s="1"/>
  <c r="C37" i="12" s="1"/>
  <c r="C38" i="12" s="1"/>
  <c r="C39" i="12" s="1"/>
  <c r="C40" i="12" s="1"/>
  <c r="C4" i="12"/>
  <c r="C5" i="12" l="1"/>
  <c r="C6" i="12" l="1"/>
  <c r="AA333" i="11"/>
  <c r="AQ333" i="11" s="1"/>
  <c r="AA332" i="11"/>
  <c r="AQ332" i="11" s="1"/>
  <c r="AA331" i="11"/>
  <c r="AQ331" i="11" s="1"/>
  <c r="AA330" i="11"/>
  <c r="AQ330" i="11" s="1"/>
  <c r="AA329" i="11"/>
  <c r="AQ329" i="11" s="1"/>
  <c r="AA328" i="11"/>
  <c r="AQ328" i="11" s="1"/>
  <c r="AA327" i="11"/>
  <c r="AQ327" i="11" s="1"/>
  <c r="AA326" i="11"/>
  <c r="AQ326" i="11" l="1"/>
  <c r="AQ338" i="11" s="1"/>
  <c r="AA338" i="11"/>
  <c r="C7" i="12"/>
  <c r="A24" i="3"/>
  <c r="A25" i="3" s="1"/>
  <c r="A26" i="3" s="1"/>
  <c r="A27" i="3" s="1"/>
  <c r="A28" i="3" s="1"/>
  <c r="A29" i="3" s="1"/>
  <c r="A30" i="3" s="1"/>
  <c r="A31" i="3" s="1"/>
  <c r="A32" i="3" s="1"/>
  <c r="A33" i="3" s="1"/>
  <c r="A34" i="3" s="1"/>
  <c r="A35" i="3" s="1"/>
  <c r="A36" i="3" s="1"/>
  <c r="A37" i="3" s="1"/>
  <c r="A38" i="3" s="1"/>
  <c r="M205" i="11" l="1"/>
  <c r="C8" i="12"/>
  <c r="N232" i="11" l="1"/>
  <c r="N244" i="11"/>
  <c r="M232" i="11"/>
  <c r="M243" i="11"/>
  <c r="M244" i="11"/>
  <c r="M233" i="11"/>
  <c r="N233" i="11"/>
  <c r="N243" i="11"/>
  <c r="C9" i="12"/>
  <c r="C10" i="12" l="1"/>
  <c r="C11" i="12" l="1"/>
  <c r="C12" i="12" l="1"/>
  <c r="C13" i="12" l="1"/>
  <c r="C14" i="12" s="1"/>
  <c r="C15" i="12" s="1"/>
  <c r="C16" i="12" s="1"/>
  <c r="C17" i="12" s="1"/>
  <c r="C18" i="12" s="1"/>
  <c r="C19" i="12" s="1"/>
  <c r="C20" i="12" s="1"/>
  <c r="C21" i="12" s="1"/>
  <c r="C22" i="12" s="1"/>
  <c r="C23" i="12" s="1"/>
  <c r="C24" i="12" s="1"/>
  <c r="C25" i="12" s="1"/>
  <c r="C26" i="12" s="1"/>
  <c r="C27" i="12" s="1"/>
  <c r="C28" i="12" s="1"/>
  <c r="M319" i="11"/>
  <c r="N83" i="11"/>
  <c r="M207" i="11"/>
  <c r="N115" i="11"/>
  <c r="M103" i="11"/>
  <c r="N138" i="11"/>
  <c r="M69" i="11"/>
  <c r="M24" i="11"/>
  <c r="N90" i="11"/>
  <c r="N147" i="11"/>
  <c r="M71" i="11"/>
  <c r="M37" i="11"/>
  <c r="M129" i="11"/>
  <c r="N332" i="11"/>
  <c r="N74" i="11"/>
  <c r="N153" i="11"/>
  <c r="M162" i="11"/>
  <c r="N73" i="11"/>
  <c r="M218" i="11"/>
  <c r="M65" i="11"/>
  <c r="M31" i="11"/>
  <c r="M161" i="11"/>
  <c r="N141" i="11"/>
  <c r="N40" i="11"/>
  <c r="M328" i="11"/>
  <c r="M133" i="11"/>
  <c r="M135" i="11"/>
  <c r="M167" i="11"/>
  <c r="N106" i="11"/>
  <c r="N24" i="11"/>
  <c r="N58" i="11"/>
  <c r="N328" i="11"/>
  <c r="N170" i="11"/>
  <c r="M114" i="11"/>
  <c r="M130" i="11"/>
  <c r="M211" i="11"/>
  <c r="M331" i="11"/>
  <c r="N101" i="11"/>
  <c r="N51" i="11"/>
  <c r="M209" i="11"/>
  <c r="N212" i="11"/>
  <c r="M90" i="11"/>
  <c r="N169" i="11"/>
  <c r="M58" i="11"/>
  <c r="M97" i="11"/>
  <c r="N154" i="11"/>
  <c r="N327" i="11"/>
  <c r="M146" i="11"/>
  <c r="N205" i="11"/>
  <c r="N122" i="11" l="1"/>
  <c r="M301" i="11"/>
  <c r="M190" i="11"/>
  <c r="N264" i="11"/>
  <c r="N196" i="11"/>
  <c r="N250" i="11"/>
  <c r="M193" i="11"/>
  <c r="M182" i="11"/>
  <c r="N189" i="11"/>
  <c r="M199" i="11"/>
  <c r="N191" i="11"/>
  <c r="M18" i="11"/>
  <c r="M297" i="11"/>
  <c r="N192" i="11"/>
  <c r="M183" i="11"/>
  <c r="N249" i="11"/>
  <c r="M222" i="11"/>
  <c r="N271" i="11"/>
  <c r="N195" i="11"/>
  <c r="N223" i="11"/>
  <c r="M20" i="11"/>
  <c r="M185" i="11"/>
  <c r="N181" i="11"/>
  <c r="M178" i="11"/>
  <c r="N197" i="11"/>
  <c r="N248" i="11"/>
  <c r="M221" i="11"/>
  <c r="M239" i="11"/>
  <c r="N241" i="11"/>
  <c r="M201" i="11"/>
  <c r="N49" i="11"/>
  <c r="M226" i="11"/>
  <c r="N201" i="11"/>
  <c r="M219" i="11"/>
  <c r="N220" i="11"/>
  <c r="M250" i="11"/>
  <c r="M19" i="11"/>
  <c r="M220" i="11"/>
  <c r="M228" i="11"/>
  <c r="N245" i="11"/>
  <c r="M234" i="11"/>
  <c r="M264" i="11"/>
  <c r="N297" i="11"/>
  <c r="N237" i="11"/>
  <c r="N200" i="11"/>
  <c r="M224" i="11"/>
  <c r="M261" i="11"/>
  <c r="N242" i="11"/>
  <c r="N186" i="11"/>
  <c r="N272" i="11"/>
  <c r="M49" i="11"/>
  <c r="M237" i="11"/>
  <c r="N235" i="11"/>
  <c r="M194" i="11"/>
  <c r="N193" i="11"/>
  <c r="N18" i="11"/>
  <c r="M181" i="11"/>
  <c r="M274" i="11"/>
  <c r="N174" i="11"/>
  <c r="M180" i="11"/>
  <c r="M246" i="11"/>
  <c r="M225" i="11"/>
  <c r="M272" i="11"/>
  <c r="N198" i="11"/>
  <c r="M236" i="11"/>
  <c r="N239" i="11"/>
  <c r="M235" i="11"/>
  <c r="N173" i="11"/>
  <c r="M195" i="11"/>
  <c r="N190" i="11"/>
  <c r="M298" i="11"/>
  <c r="M198" i="11"/>
  <c r="N274" i="11"/>
  <c r="M262" i="11"/>
  <c r="N19" i="11"/>
  <c r="M248" i="11"/>
  <c r="N260" i="11"/>
  <c r="N301" i="11"/>
  <c r="M197" i="11"/>
  <c r="M260" i="11"/>
  <c r="N234" i="11"/>
  <c r="N240" i="11"/>
  <c r="M50" i="11"/>
  <c r="M223" i="11"/>
  <c r="M184" i="11"/>
  <c r="M263" i="11"/>
  <c r="M192" i="11"/>
  <c r="M245" i="11"/>
  <c r="M196" i="11"/>
  <c r="M191" i="11"/>
  <c r="N225" i="11"/>
  <c r="N172" i="11"/>
  <c r="M241" i="11"/>
  <c r="N194" i="11"/>
  <c r="M240" i="11"/>
  <c r="M186" i="11"/>
  <c r="M179" i="11"/>
  <c r="M249" i="11"/>
  <c r="M242" i="11"/>
  <c r="M271" i="11"/>
  <c r="N222" i="11"/>
  <c r="M200" i="11"/>
  <c r="N236" i="11"/>
  <c r="N263" i="11"/>
  <c r="N47" i="11"/>
  <c r="M47" i="11"/>
  <c r="M175" i="11"/>
  <c r="M96" i="11"/>
  <c r="M150" i="11"/>
  <c r="N56" i="11"/>
  <c r="M131" i="11"/>
  <c r="M169" i="11"/>
  <c r="M35" i="11"/>
  <c r="M118" i="11"/>
  <c r="N163" i="11"/>
  <c r="N91" i="11"/>
  <c r="M112" i="11"/>
  <c r="M82" i="11"/>
  <c r="N43" i="11"/>
  <c r="N99" i="11"/>
  <c r="N31" i="11"/>
  <c r="N95" i="11"/>
  <c r="N333" i="11"/>
  <c r="M40" i="11"/>
  <c r="M128" i="11"/>
  <c r="M151" i="11"/>
  <c r="N44" i="11"/>
  <c r="N32" i="11"/>
  <c r="N88" i="11"/>
  <c r="N34" i="11"/>
  <c r="N167" i="11"/>
  <c r="M64" i="11"/>
  <c r="N63" i="11"/>
  <c r="M16" i="11"/>
  <c r="M206" i="11"/>
  <c r="N48" i="11"/>
  <c r="M30" i="11"/>
  <c r="M27" i="11"/>
  <c r="M100" i="11"/>
  <c r="N52" i="11"/>
  <c r="M124" i="11"/>
  <c r="N104" i="11"/>
  <c r="N100" i="11"/>
  <c r="M78" i="11"/>
  <c r="M33" i="11"/>
  <c r="M59" i="11"/>
  <c r="M21" i="11"/>
  <c r="N125" i="11"/>
  <c r="N77" i="11"/>
  <c r="M68" i="11"/>
  <c r="M330" i="11"/>
  <c r="N26" i="11"/>
  <c r="N330" i="11"/>
  <c r="M101" i="11"/>
  <c r="M216" i="11"/>
  <c r="N36" i="11"/>
  <c r="M121" i="11"/>
  <c r="N16" i="11"/>
  <c r="N329" i="11"/>
  <c r="M86" i="11"/>
  <c r="M111" i="11"/>
  <c r="N206" i="11"/>
  <c r="N148" i="11"/>
  <c r="M53" i="11"/>
  <c r="N135" i="11"/>
  <c r="N134" i="11"/>
  <c r="N57" i="11"/>
  <c r="N326" i="11"/>
  <c r="N67" i="11"/>
  <c r="M55" i="11"/>
  <c r="N70" i="11"/>
  <c r="M89" i="11"/>
  <c r="N92" i="11"/>
  <c r="N102" i="11"/>
  <c r="N124" i="11"/>
  <c r="N129" i="11"/>
  <c r="N215" i="11"/>
  <c r="M187" i="11"/>
  <c r="M85" i="11"/>
  <c r="M202" i="11"/>
  <c r="M75" i="11"/>
  <c r="M95" i="11"/>
  <c r="M139" i="11"/>
  <c r="N130" i="11"/>
  <c r="M44" i="11"/>
  <c r="M122" i="11"/>
  <c r="M29" i="11"/>
  <c r="N145" i="11"/>
  <c r="N80" i="11"/>
  <c r="M34" i="11"/>
  <c r="M61" i="11"/>
  <c r="M214" i="11"/>
  <c r="M106" i="11"/>
  <c r="M45" i="11"/>
  <c r="M332" i="11"/>
  <c r="M177" i="11"/>
  <c r="M93" i="11"/>
  <c r="N110" i="11"/>
  <c r="N61" i="11"/>
  <c r="N142" i="11"/>
  <c r="N131" i="11"/>
  <c r="M125" i="11"/>
  <c r="N149" i="11"/>
  <c r="M170" i="11"/>
  <c r="M74" i="11"/>
  <c r="M109" i="11"/>
  <c r="N128" i="11"/>
  <c r="N217" i="11"/>
  <c r="M160" i="11"/>
  <c r="M203" i="11"/>
  <c r="M17" i="11"/>
  <c r="M156" i="11"/>
  <c r="M174" i="11"/>
  <c r="N14" i="11"/>
  <c r="N38" i="11"/>
  <c r="M110" i="11"/>
  <c r="M132" i="11"/>
  <c r="M142" i="11"/>
  <c r="M57" i="11"/>
  <c r="M327" i="11"/>
  <c r="N103" i="11"/>
  <c r="N117" i="11"/>
  <c r="N207" i="11"/>
  <c r="N84" i="11"/>
  <c r="M54" i="11"/>
  <c r="M98" i="11"/>
  <c r="M39" i="11"/>
  <c r="N45" i="11"/>
  <c r="M145" i="11"/>
  <c r="M213" i="11"/>
  <c r="N121" i="11"/>
  <c r="M141" i="11"/>
  <c r="M189" i="11"/>
  <c r="N82" i="11"/>
  <c r="N116" i="11"/>
  <c r="N78" i="11"/>
  <c r="M60" i="11"/>
  <c r="M99" i="11"/>
  <c r="M137" i="11"/>
  <c r="M91" i="11"/>
  <c r="N168" i="11"/>
  <c r="N164" i="11"/>
  <c r="N64" i="11"/>
  <c r="M159" i="11"/>
  <c r="M215" i="11"/>
  <c r="N214" i="11"/>
  <c r="M140" i="11"/>
  <c r="M48" i="11"/>
  <c r="M76" i="11"/>
  <c r="N85" i="11"/>
  <c r="M67" i="11"/>
  <c r="N15" i="11"/>
  <c r="M144" i="11"/>
  <c r="M72" i="11"/>
  <c r="N55" i="11"/>
  <c r="M104" i="11"/>
  <c r="M333" i="11"/>
  <c r="N146" i="11"/>
  <c r="M26" i="11"/>
  <c r="N133" i="11"/>
  <c r="M164" i="11"/>
  <c r="M51" i="11"/>
  <c r="M120" i="11"/>
  <c r="N75" i="11"/>
  <c r="M38" i="11"/>
  <c r="M147" i="11"/>
  <c r="N60" i="11"/>
  <c r="M168" i="11"/>
  <c r="M208" i="11"/>
  <c r="M92" i="11"/>
  <c r="N35" i="11"/>
  <c r="N204" i="11"/>
  <c r="M173" i="11"/>
  <c r="M123" i="11"/>
  <c r="N213" i="11"/>
  <c r="N109" i="11"/>
  <c r="N46" i="11"/>
  <c r="M66" i="11"/>
  <c r="N69" i="11"/>
  <c r="N54" i="11"/>
  <c r="M36" i="11"/>
  <c r="N20" i="11"/>
  <c r="M326" i="11"/>
  <c r="N23" i="11"/>
  <c r="N76" i="11"/>
  <c r="M115" i="11"/>
  <c r="N123" i="11"/>
  <c r="N107" i="11"/>
  <c r="M52" i="11"/>
  <c r="N111" i="11"/>
  <c r="N17" i="11"/>
  <c r="N81" i="11"/>
  <c r="M107" i="11"/>
  <c r="M127" i="11"/>
  <c r="N114" i="11"/>
  <c r="M94" i="11"/>
  <c r="N87" i="11"/>
  <c r="M153" i="11"/>
  <c r="M116" i="11"/>
  <c r="M143" i="11"/>
  <c r="M171" i="11"/>
  <c r="N140" i="11"/>
  <c r="M134" i="11"/>
  <c r="N126" i="11"/>
  <c r="N21" i="11"/>
  <c r="M119" i="11"/>
  <c r="M138" i="11"/>
  <c r="M22" i="11"/>
  <c r="N216" i="11"/>
  <c r="M43" i="11"/>
  <c r="M25" i="11"/>
  <c r="M117" i="11"/>
  <c r="N161" i="11"/>
  <c r="M41" i="11"/>
  <c r="N86" i="11"/>
  <c r="M70" i="11"/>
  <c r="M56" i="11"/>
  <c r="M163" i="11"/>
  <c r="N152" i="11"/>
  <c r="M204" i="11"/>
  <c r="N132" i="11"/>
  <c r="N158" i="11"/>
  <c r="M79" i="11"/>
  <c r="M165" i="11"/>
  <c r="M15" i="11"/>
  <c r="N108" i="11"/>
  <c r="M148" i="11"/>
  <c r="N209" i="11"/>
  <c r="M88" i="11"/>
  <c r="N137" i="11"/>
  <c r="N118" i="11"/>
  <c r="M176" i="11"/>
  <c r="N27" i="11"/>
  <c r="M155" i="11"/>
  <c r="M136" i="11"/>
  <c r="N331" i="11"/>
  <c r="M329" i="11"/>
  <c r="M172" i="11"/>
  <c r="N33" i="11"/>
  <c r="N30" i="11"/>
  <c r="N136" i="11"/>
  <c r="N127" i="11"/>
  <c r="N42" i="11"/>
  <c r="N71" i="11"/>
  <c r="M62" i="11"/>
  <c r="N112" i="11"/>
  <c r="M157" i="11"/>
  <c r="M217" i="11"/>
  <c r="N157" i="11"/>
  <c r="M188" i="11"/>
  <c r="M84" i="11"/>
  <c r="N29" i="11"/>
  <c r="M73" i="11"/>
  <c r="M81" i="11"/>
  <c r="M28" i="11"/>
  <c r="N68" i="11"/>
  <c r="N98" i="11"/>
  <c r="M77" i="11"/>
  <c r="M102" i="11"/>
  <c r="N59" i="11"/>
  <c r="M149" i="11"/>
  <c r="M63" i="11"/>
  <c r="M83" i="11"/>
  <c r="N151" i="11"/>
  <c r="N22" i="11"/>
  <c r="M32" i="11"/>
  <c r="M23" i="11"/>
  <c r="N94" i="11"/>
  <c r="M158" i="11"/>
  <c r="M87" i="11"/>
  <c r="N113" i="11"/>
  <c r="M80" i="11"/>
  <c r="M46" i="11"/>
  <c r="N218" i="11"/>
  <c r="N211" i="11"/>
  <c r="M113" i="11"/>
  <c r="N159" i="11"/>
  <c r="M14" i="11"/>
  <c r="M152" i="11"/>
  <c r="M210" i="11"/>
  <c r="M108" i="11"/>
  <c r="M42" i="11"/>
  <c r="M126" i="11"/>
  <c r="M154" i="11"/>
  <c r="M212" i="11"/>
  <c r="N210"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USUARIO</author>
  </authors>
  <commentList>
    <comment ref="P13" authorId="0" shapeId="0" xr:uid="{00000000-0006-0000-0000-000001000000}">
      <text>
        <r>
          <rPr>
            <b/>
            <sz val="9"/>
            <color rgb="FF000000"/>
            <rFont val="Tahoma"/>
            <family val="2"/>
          </rPr>
          <t>USUARIO:</t>
        </r>
        <r>
          <rPr>
            <sz val="9"/>
            <color rgb="FF000000"/>
            <rFont val="Tahoma"/>
            <family val="2"/>
          </rPr>
          <t xml:space="preserve">
</t>
        </r>
        <r>
          <rPr>
            <sz val="9"/>
            <color rgb="FF000000"/>
            <rFont val="Tahoma"/>
            <family val="2"/>
          </rPr>
          <t>Registre el número de proponentes que participaron en el proceso de selección, cuando la modalidad sea Licitación Pública, Selección Abreviada o Concurso de Méritos</t>
        </r>
      </text>
    </comment>
    <comment ref="R13" authorId="0" shapeId="0" xr:uid="{00000000-0006-0000-0000-000002000000}">
      <text>
        <r>
          <rPr>
            <sz val="9"/>
            <color rgb="FF000000"/>
            <rFont val="Tahoma"/>
            <family val="2"/>
          </rPr>
          <t xml:space="preserve">en mayúscula sostenida, sin tildes ni caracteres especiales
</t>
        </r>
      </text>
    </comment>
    <comment ref="S13" authorId="0" shapeId="0" xr:uid="{00000000-0006-0000-0000-000003000000}">
      <text>
        <r>
          <rPr>
            <sz val="9"/>
            <color rgb="FF000000"/>
            <rFont val="Tahoma"/>
            <family val="2"/>
          </rPr>
          <t>Si la naturaleza jurídica es Consorcio o Unión Temporal debe diligenciar las columnas S y T</t>
        </r>
      </text>
    </comment>
    <comment ref="U13" authorId="0" shapeId="0" xr:uid="{00000000-0006-0000-0000-000004000000}">
      <text>
        <r>
          <rPr>
            <sz val="9"/>
            <color rgb="FF000000"/>
            <rFont val="Tahoma"/>
            <family val="2"/>
          </rPr>
          <t xml:space="preserve">en mayúscula sostenida, sin tildes ni caracteres especiales. En filas independientes
</t>
        </r>
      </text>
    </comment>
  </commentList>
</comments>
</file>

<file path=xl/sharedStrings.xml><?xml version="1.0" encoding="utf-8"?>
<sst xmlns="http://schemas.openxmlformats.org/spreadsheetml/2006/main" count="5154" uniqueCount="1640">
  <si>
    <t>1- INFORMACION GENERAL</t>
  </si>
  <si>
    <t>2- INFORMACION FINANCIERA</t>
  </si>
  <si>
    <t xml:space="preserve">3 - PLAZOS </t>
  </si>
  <si>
    <t>Número Contrato</t>
  </si>
  <si>
    <t>Año</t>
  </si>
  <si>
    <t xml:space="preserve">Tipo de contrato </t>
  </si>
  <si>
    <t>Modalidad de Selección</t>
  </si>
  <si>
    <t>Procedimiento o causal</t>
  </si>
  <si>
    <t>Objeto</t>
  </si>
  <si>
    <t xml:space="preserve">Afectación </t>
  </si>
  <si>
    <t>Número Programa</t>
  </si>
  <si>
    <t>Equivalencia número de programa</t>
  </si>
  <si>
    <t>Número Proyecto</t>
  </si>
  <si>
    <t>Valor Inicial del contrato</t>
  </si>
  <si>
    <t>Valor total reducciones (En valor negativo)</t>
  </si>
  <si>
    <t>Número de adiciones</t>
  </si>
  <si>
    <t xml:space="preserve">Valor total de adiciones </t>
  </si>
  <si>
    <t xml:space="preserve">Valor Final </t>
  </si>
  <si>
    <t>Fecha de suscripción (DD/MM/AAAA)</t>
  </si>
  <si>
    <t>Fecha de inicio (DD/MM/AAAA)</t>
  </si>
  <si>
    <t>Fecha de terminación (DD/MM/AAAA)</t>
  </si>
  <si>
    <t>Plazo en días</t>
  </si>
  <si>
    <t>Prorroga en días</t>
  </si>
  <si>
    <t>Celebrado o por iniciar</t>
  </si>
  <si>
    <t>En Ejecución</t>
  </si>
  <si>
    <t>Terminado</t>
  </si>
  <si>
    <t>Liquidado</t>
  </si>
  <si>
    <t>% Avance y/o Cumplimiento</t>
  </si>
  <si>
    <t>Seguros</t>
  </si>
  <si>
    <t>Contratación directa</t>
  </si>
  <si>
    <t>9. Nombre de quien diligencia el formato</t>
  </si>
  <si>
    <t>Cargo</t>
  </si>
  <si>
    <t>Dependencia</t>
  </si>
  <si>
    <t>Teléfono</t>
  </si>
  <si>
    <t>Correo Electrónico</t>
  </si>
  <si>
    <t>2. Sector</t>
  </si>
  <si>
    <t>ENCABEZADO DEL FORMATO</t>
  </si>
  <si>
    <t>Entidad</t>
  </si>
  <si>
    <t>Indique el nombre completo de la Entidad.</t>
  </si>
  <si>
    <t>Sector</t>
  </si>
  <si>
    <t>Presupuesto Disponible Inversión Directa</t>
  </si>
  <si>
    <t>Presupuesto Disponible Funcionamiento</t>
  </si>
  <si>
    <t>Presupuesto Disponible Operación</t>
  </si>
  <si>
    <t>1- INFORMACIÓN GENERAL</t>
  </si>
  <si>
    <t>Número de Contrato</t>
  </si>
  <si>
    <t>Número de proceso en el SECOP</t>
  </si>
  <si>
    <t>Tipo de Contrato</t>
  </si>
  <si>
    <t xml:space="preserve">Obra </t>
  </si>
  <si>
    <t>Consultoría</t>
  </si>
  <si>
    <t>Interventoría</t>
  </si>
  <si>
    <t>Contrato de Prestación de servicios</t>
  </si>
  <si>
    <t>Contrato de Prestación de servicios profesionales y de apoyo a la gestión</t>
  </si>
  <si>
    <t>Compraventa de bienes muebles</t>
  </si>
  <si>
    <t>Compraventa de bienes inmuebles</t>
  </si>
  <si>
    <t>Arrendamiento de bienes muebles</t>
  </si>
  <si>
    <t>Arrendamiento de bienes inmuebles</t>
  </si>
  <si>
    <t>Suministro</t>
  </si>
  <si>
    <t>El suministro es el contrato por el cual una parte se obliga, a cambio de una contraprestación, a cumplir en favor de otra, en forma independiente, prestaciones periódicas o continuadas de cosas o servicios. Artículo 968, Código de Comercio</t>
  </si>
  <si>
    <t>Empréstitos</t>
  </si>
  <si>
    <t>Fiducia mercantil o encargo fiduciario</t>
  </si>
  <si>
    <t>Concesión</t>
  </si>
  <si>
    <t>Convenios de cooperación</t>
  </si>
  <si>
    <t>Convenios/Contratos interadministrativos</t>
  </si>
  <si>
    <t>Convenios de Apoyo y/o Convenios de Asociación</t>
  </si>
  <si>
    <t>Asociaciones Público Privadas</t>
  </si>
  <si>
    <t>Otros</t>
  </si>
  <si>
    <t>Número de Identificación del contratista</t>
  </si>
  <si>
    <t>Nombre del Contratista</t>
  </si>
  <si>
    <t>2- INFORMACIÓN FINANCIERA</t>
  </si>
  <si>
    <t xml:space="preserve">Valor Inicial </t>
  </si>
  <si>
    <t xml:space="preserve">Número de adiciones </t>
  </si>
  <si>
    <t>Valor total de adiciones</t>
  </si>
  <si>
    <t>Valor Final</t>
  </si>
  <si>
    <t>Giros</t>
  </si>
  <si>
    <t>3- PLAZOS</t>
  </si>
  <si>
    <t>Fecha de inicio</t>
  </si>
  <si>
    <t>Fecha de terminación</t>
  </si>
  <si>
    <t>Prórroga en días</t>
  </si>
  <si>
    <t>Estado</t>
  </si>
  <si>
    <t>% Avance y/o cumplimiento</t>
  </si>
  <si>
    <t>Tipo</t>
  </si>
  <si>
    <t>afectacion</t>
  </si>
  <si>
    <t>Obra pública</t>
  </si>
  <si>
    <t>Concurso de méritos</t>
  </si>
  <si>
    <t>Funcionamiento</t>
  </si>
  <si>
    <t>Inversión</t>
  </si>
  <si>
    <t>Contratación mínima cuantia</t>
  </si>
  <si>
    <t>Operación</t>
  </si>
  <si>
    <t>Contratos de prestación de servicios</t>
  </si>
  <si>
    <t>Selección abreviada</t>
  </si>
  <si>
    <t>Contratos de prestación de servicios profesionales y de apoyo a la gestión</t>
  </si>
  <si>
    <t>Licitación pública</t>
  </si>
  <si>
    <t>Régimen privado</t>
  </si>
  <si>
    <t>Régimen especial</t>
  </si>
  <si>
    <t xml:space="preserve">Subasta inversa </t>
  </si>
  <si>
    <t>Bolsas de productos</t>
  </si>
  <si>
    <t xml:space="preserve">Acuerdo marco de precios </t>
  </si>
  <si>
    <t xml:space="preserve">Concesión </t>
  </si>
  <si>
    <t xml:space="preserve">Selección abreviada por menor cuantía </t>
  </si>
  <si>
    <t>Convenios de cooperacion</t>
  </si>
  <si>
    <t>Contratos interadministrativos</t>
  </si>
  <si>
    <t>contratacion directa</t>
  </si>
  <si>
    <t xml:space="preserve">Convenios de apoyo y/o convenios de asociación </t>
  </si>
  <si>
    <t>Urgencia manifiesta</t>
  </si>
  <si>
    <t>Asociaciones público privadas</t>
  </si>
  <si>
    <t>Contratación de empréstitos</t>
  </si>
  <si>
    <t>Otros gastos</t>
  </si>
  <si>
    <t>Contratación de bienes y servicios en el sector Defensa y en el Departamento Administrativo de Seguridad, DAS</t>
  </si>
  <si>
    <t>Contratos para el desarrollo de actividades científicas y tecnológicas</t>
  </si>
  <si>
    <t>Contratos de encargo fiduciario que celebren las entidades territoriales cuando inician el Acuerdo de Reestructuración de Pasivos</t>
  </si>
  <si>
    <t>Cuando no exista pluralidad de oferentes en el mercado</t>
  </si>
  <si>
    <t>Prestación de servicios profesionales y de apoyo a la gestión, o para la ejecución de trabajos artísticos que sólo puedan encomendarse a determinadas personas naturales;</t>
  </si>
  <si>
    <t>El arrendamiento o adquisición de inmuebles</t>
  </si>
  <si>
    <t>Contratación de bienes y servicios de la Dirección Nacional de Inteligencia (DNI)</t>
  </si>
  <si>
    <t>Decreto 92 de 2017</t>
  </si>
  <si>
    <t>No aplica</t>
  </si>
  <si>
    <t>Prevención y atención de la maternidad y la paternidad tempranas</t>
  </si>
  <si>
    <t>Pilar 1 Igualdad de Calidad de Vida</t>
  </si>
  <si>
    <t>Desarrollo integral desde la gestación hasta la adolescencia</t>
  </si>
  <si>
    <t>Igualdad y autonomía para una Bogotá incluyente</t>
  </si>
  <si>
    <t>Familias protegidas y adaptadas al cambio climático</t>
  </si>
  <si>
    <t>Desarrollo integral para la felicidad y el ejercicio de la ciudadanía</t>
  </si>
  <si>
    <t>Calidad educativa para todos</t>
  </si>
  <si>
    <t>Inclusión educativa para la equidad</t>
  </si>
  <si>
    <t>Acceso con calidad a la educación superior</t>
  </si>
  <si>
    <t>Atención integral y eficiente en salud</t>
  </si>
  <si>
    <t>Modernización de la infraestructura física y tecnológica en salud</t>
  </si>
  <si>
    <t>Mejores oportunidades para el desarrollo a través de la cultura, la recreación y el deporte</t>
  </si>
  <si>
    <t>Mujeres protagonistas, activas y empoderadas en el cierre de brechas de género</t>
  </si>
  <si>
    <t>Infraestructura para el desarrollo del hábitat</t>
  </si>
  <si>
    <t>Pilar 2 Democracía Urbana</t>
  </si>
  <si>
    <t>Intervenciones integrales del hábitat</t>
  </si>
  <si>
    <t>Recuperación, incorporación, vida urbana y control de la ilegalidad</t>
  </si>
  <si>
    <t>Integración social para una ciudad de oportunidades</t>
  </si>
  <si>
    <t>Espacio público, derecho de todos</t>
  </si>
  <si>
    <t>Mejor movilidad para todos</t>
  </si>
  <si>
    <t>Seguridad y convivencia para todos</t>
  </si>
  <si>
    <t>Pilar 3 Construcción de Comunidad y Cultura Ciudadana</t>
  </si>
  <si>
    <t>Fortalecimiento del Sistema de Protección Integral a Mujeres Víctimas de Violencia - SOFIA</t>
  </si>
  <si>
    <t>Justicia para todos: consolidación del Sistema Distrital de Justicia</t>
  </si>
  <si>
    <t>Bogotá vive los derechos humanos</t>
  </si>
  <si>
    <t>Bogotá mejor para las víctimas, la paz y la reconciliación</t>
  </si>
  <si>
    <t>Equipo por la educación para el reencuentro, la reconciliación y la paz</t>
  </si>
  <si>
    <t>Cambio cultural y construcción del tejido social para la vida</t>
  </si>
  <si>
    <t>Información relevante e integral para la planeación territorial</t>
  </si>
  <si>
    <t>Eje Transversal 1 Nuevo Ordenamiento Territorial</t>
  </si>
  <si>
    <t>Proyectos urbanos integrales con visión de ciudad</t>
  </si>
  <si>
    <t>Suelo para reducir el déficit habitacional de suelo urbanizable, vivienda y soportes urbanos</t>
  </si>
  <si>
    <t>Articulación regional y planeación integral del transporte</t>
  </si>
  <si>
    <t>Financiación para el Desarrollo Territorial</t>
  </si>
  <si>
    <t>Fundamentar el desarrollo económico en la generación y uso del conocimiento para mejorar la competitividad de la Ciudad Región</t>
  </si>
  <si>
    <t>Eje Transversal 2 Desarrollo Económico basado en el conocimiento</t>
  </si>
  <si>
    <t>Generar alternativas de ingreso y empleo de mejor calidad</t>
  </si>
  <si>
    <t>Elevar la eficiencia de los mercados de la ciudad</t>
  </si>
  <si>
    <t>Mejorar y fortalecer el recaudo tributario de la ciudad e impulsar el uso de mecanismos de vinculación de capital privado</t>
  </si>
  <si>
    <t>Bogotá, ciudad inteligente</t>
  </si>
  <si>
    <t>Bogotá, una ciudad digital</t>
  </si>
  <si>
    <t>Consolidar el turismo como factor de desarrollo, confianza y felicidad para Bogotá Región</t>
  </si>
  <si>
    <t>Recuperación y manejo de la Estructura Ecológica Principal</t>
  </si>
  <si>
    <t>Eje Transversal 3 Sostenibilidad Ambiental basada en la eficiencia energética</t>
  </si>
  <si>
    <t>Ambiente sano para la equidad y disfrute del ciudadano</t>
  </si>
  <si>
    <t>Gestión de la huella ambiental urbana</t>
  </si>
  <si>
    <t>Desarrollo rural sostenible</t>
  </si>
  <si>
    <t>Transparencia, gestión pública y servicio a la ciudadanía</t>
  </si>
  <si>
    <t>Eje Transversal 4 Gobierno Legitimo, Fortalecimiento Local y Eficiencia</t>
  </si>
  <si>
    <t>Modernización institucional</t>
  </si>
  <si>
    <t>Gobierno y ciudadanía digital</t>
  </si>
  <si>
    <t>Gobernanza e influencia local, regional e internacional</t>
  </si>
  <si>
    <t>Afectación</t>
  </si>
  <si>
    <t>Indique el nombre completo, cargo, número de teléfono con extensión y correo electrónico del profesional que diligencia el formato y que posteriormente realizará los ajustes y aclaraciones a que haya lugar por solicitud de la Veeduría Distrital.</t>
  </si>
  <si>
    <t>8. Presupuesto Comprometido Operación mediante contratos</t>
  </si>
  <si>
    <t xml:space="preserve">Presupuesto Comprometido de Inversión Directa </t>
  </si>
  <si>
    <t xml:space="preserve">Presupuesto Comprometido funcionamiento </t>
  </si>
  <si>
    <t>Presupuesto Comprometido operación mediante contratos</t>
  </si>
  <si>
    <t>SECTOR</t>
  </si>
  <si>
    <t>Planeación</t>
  </si>
  <si>
    <t>Desarrollo Económico, Industria y Turismo</t>
  </si>
  <si>
    <t>Educación</t>
  </si>
  <si>
    <t>Salud</t>
  </si>
  <si>
    <t>Integración Social</t>
  </si>
  <si>
    <t>Cultura, Recreación y Deporte</t>
  </si>
  <si>
    <t>Ambiente</t>
  </si>
  <si>
    <t>Movilidad</t>
  </si>
  <si>
    <t>Hábitat</t>
  </si>
  <si>
    <t>Mujeres</t>
  </si>
  <si>
    <t>Seguridad, Convivencia y Justicia</t>
  </si>
  <si>
    <t>Gestión Juridíca</t>
  </si>
  <si>
    <t>descentralizado territorialmente</t>
  </si>
  <si>
    <t>Gestión Pública</t>
  </si>
  <si>
    <t>Gobierno</t>
  </si>
  <si>
    <t>Hacienda</t>
  </si>
  <si>
    <t>16 - AL</t>
  </si>
  <si>
    <t>1. Entidad</t>
  </si>
  <si>
    <t>Número de prórrogas</t>
  </si>
  <si>
    <t>Pilar /Eje / propósito</t>
  </si>
  <si>
    <t>Sistema Distrital de Cuidado</t>
  </si>
  <si>
    <t>Subsidios y transferencias para la equidad</t>
  </si>
  <si>
    <t>Igualdad de oportunidades y desarrollo de capacidades para las mujeres</t>
  </si>
  <si>
    <t>Movilidad social integral</t>
  </si>
  <si>
    <t>Prevención de la exclusión por razones étnicas, religiosas, sociales, políticas y de orientación sexual</t>
  </si>
  <si>
    <t>Promoción de la igualdad, el desarrollo de capacidades y el reconocimiento de las mujeres</t>
  </si>
  <si>
    <t>Mejora de la gestión de instituciones de salud</t>
  </si>
  <si>
    <t>Prevención y atención de maternidad temprana</t>
  </si>
  <si>
    <t>Prevención y cambios para mejorar la salud de la población</t>
  </si>
  <si>
    <t>Salud para la vida y el bienestar</t>
  </si>
  <si>
    <t>Salud y bienestar para niñas y niños</t>
  </si>
  <si>
    <t>Educación inicial: Bases sólidas para la vida.</t>
  </si>
  <si>
    <t>Educación para todos y todas: acceso y permanencia con equidad y énfasis en educación rural</t>
  </si>
  <si>
    <t>Formación integral: más y mejor tiempo en los colegios</t>
  </si>
  <si>
    <t>Plan Distrital de Lectura, Escritura y Oralidad: "Leer para la vida"</t>
  </si>
  <si>
    <t>Transformación pedagógica y mejoramiento de la gestión educativa. Es con los maestros y maestras.</t>
  </si>
  <si>
    <t>Jóvenes con capacidades: Proyecto de vida para la ciudadanía, la innovación y el trabajo del siglo XXI</t>
  </si>
  <si>
    <t>Cierre de brechas para la inclusión productiva urbano rural</t>
  </si>
  <si>
    <t>Vivienda y entornos dignos en el territorio urbano y rural</t>
  </si>
  <si>
    <t>Bogotá, referente en cultura, deporte, recreación y actividad física, con parques para el desarrollo y la salud</t>
  </si>
  <si>
    <t>Creación y vida cotidiana: Apropiación ciudadana del arte, la cultura y el patrimonio, para la democracia cultural</t>
  </si>
  <si>
    <t>Transformación cultural para la conciencia ambiental y el cuidado de la fauna doméstica</t>
  </si>
  <si>
    <t>Cambio cultural para la gestión de la crisis climática</t>
  </si>
  <si>
    <t>Bogotá protectora de sus recursos naturales</t>
  </si>
  <si>
    <t>Asentamientos y entornos protectores</t>
  </si>
  <si>
    <t>Eficiencia en la atención de emergencias</t>
  </si>
  <si>
    <t xml:space="preserve"> Protección y valoración del patrimonio tangible e intangible en Bogotá y la región</t>
  </si>
  <si>
    <t>Revitalización urbana para la competitividad</t>
  </si>
  <si>
    <t>Más árboles y más y mejor espacio público</t>
  </si>
  <si>
    <t>Bogotá protectora de los animales</t>
  </si>
  <si>
    <t>Manejo y prevención de contaminación</t>
  </si>
  <si>
    <t>Manejo y saneamiento de los cuerpos de agua</t>
  </si>
  <si>
    <t>Provisión y mejoramiento de servicios públicos</t>
  </si>
  <si>
    <t>Ecoeficiencia, reciclaje, manejo de residuos e inclusión de la población recicladora</t>
  </si>
  <si>
    <t>Bogotá territorio de paz y atención integral a las víctimas del conflicto armado</t>
  </si>
  <si>
    <t>Más mujeres viven una vida libre de violencias, se sienten seguras y acceden con confianza al sistema de justicia</t>
  </si>
  <si>
    <t>Sin machismo ni violencias contra las mujeres, las niñas y los niños</t>
  </si>
  <si>
    <t>Conciencia y cultura ciudadana para la seguridad, la convivencia y la construcción de confianza</t>
  </si>
  <si>
    <t>Cultura ciudadana para la confianza, la convivencia y la participación desde la vida cotidiana</t>
  </si>
  <si>
    <t>Autoconciencia, respeto y cuidado en el espacio público</t>
  </si>
  <si>
    <t>Espacio público más seguro y construido colectivamente</t>
  </si>
  <si>
    <t>Atención a jóvenes y adultos infractores con impacto en su proyecto de vida</t>
  </si>
  <si>
    <t>Calidad de Vida y Derechos de la Población privada de la libertad</t>
  </si>
  <si>
    <t>Plataforma institucional para la seguridad y justicia</t>
  </si>
  <si>
    <t>Propósito 1: Hacer un nuevo contrato social para incrementar la inclusión social, productiva y política</t>
  </si>
  <si>
    <t>Propósito 3: Inspirar confianza y legitimidad para vivir sin miedo y ser epicentro de cultura ciudadana, paz y reconciliación</t>
  </si>
  <si>
    <t>Propósito 4: Hacer de Bogotá Región un modelo de movilidad multimodal, incluyente y sostenible</t>
  </si>
  <si>
    <t>Movilidad segura, sostenible y accesible</t>
  </si>
  <si>
    <t>Red de metros</t>
  </si>
  <si>
    <t>Propósito 5: Construir Bogotá - Región con gobierno abierto, transparente y ciudadanía consciente</t>
  </si>
  <si>
    <t>Gobierno Abierto</t>
  </si>
  <si>
    <t>Integración regional, distrital y local</t>
  </si>
  <si>
    <t>Información para la toma de decisiones</t>
  </si>
  <si>
    <t>Transformación digital y gestión de TIC para un territorio inteligente</t>
  </si>
  <si>
    <t>Fortalecimiento de cultura ciudadana y su institucionalidad</t>
  </si>
  <si>
    <t>Gestión pública efectiva</t>
  </si>
  <si>
    <t>Gestión pública local</t>
  </si>
  <si>
    <t>4. CESION</t>
  </si>
  <si>
    <t>Nombre cesionario</t>
  </si>
  <si>
    <t>Fecha cesión</t>
  </si>
  <si>
    <t>Valor cesión</t>
  </si>
  <si>
    <t>Fecha cesión
(DD/MM/AAAA)</t>
  </si>
  <si>
    <t>Número  de Identificación del cesionario
(NIT con digito de verificación)</t>
  </si>
  <si>
    <t>Número de proceso contractual 
SECOP</t>
  </si>
  <si>
    <t>Seleccione el sector al cual pertenece la Entidad.</t>
  </si>
  <si>
    <t>4- CESIÓN</t>
  </si>
  <si>
    <t>5- PORCENTAJE DE AVANCE Y/O CUMPLIMIENTO</t>
  </si>
  <si>
    <t>No. Programa</t>
  </si>
  <si>
    <t>SECOP I</t>
  </si>
  <si>
    <t>SECOP II</t>
  </si>
  <si>
    <t>Valor total reducciones 
(En valor negativo)</t>
  </si>
  <si>
    <t>Propósito 2 : Cambiar Nuestros Hábitos de Vida para Reverdecer a Bogotá y Adaptarnos y Mitigar la Crisis Climática</t>
  </si>
  <si>
    <t>Bogotá Mejor para Todos</t>
  </si>
  <si>
    <t>Un Nuevo Contrato Social y Ambiental para la Bogotá del Siglo XXI</t>
  </si>
  <si>
    <t>7. Presupuesto Disponible Operación (Régimen Privado)</t>
  </si>
  <si>
    <t>Plan de Desarrollo Distrital</t>
  </si>
  <si>
    <t>Planes de Desarrollo Distrital</t>
  </si>
  <si>
    <t>Programa</t>
  </si>
  <si>
    <t>PDD</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</si>
  <si>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</si>
  <si>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</si>
  <si>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</si>
  <si>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</si>
  <si>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</si>
  <si>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</si>
  <si>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</si>
  <si>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</si>
  <si>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</si>
  <si>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</si>
  <si>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</si>
  <si>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</si>
  <si>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</si>
  <si>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</si>
  <si>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</si>
  <si>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</si>
  <si>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</si>
  <si>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</si>
  <si>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</si>
  <si>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</si>
  <si>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</si>
  <si>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</si>
  <si>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</si>
  <si>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</si>
  <si>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</si>
  <si>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</si>
  <si>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</si>
  <si>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</si>
  <si>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</si>
  <si>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</si>
  <si>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</si>
  <si>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</si>
  <si>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</si>
  <si>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</si>
  <si>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</si>
  <si>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</si>
  <si>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</si>
  <si>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</si>
  <si>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</si>
  <si>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</si>
  <si>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</si>
  <si>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</si>
  <si>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</si>
  <si>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</si>
  <si>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</si>
  <si>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</si>
  <si>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</si>
  <si>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</si>
  <si>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</si>
  <si>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</si>
  <si>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</si>
  <si>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</si>
  <si>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</si>
  <si>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</si>
  <si>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</si>
  <si>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</si>
  <si>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</si>
  <si>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Acuerdo 761 2020</t>
  </si>
  <si>
    <t>Pag. 51</t>
  </si>
  <si>
    <t>Bogotá rural</t>
  </si>
  <si>
    <t>Bogotá región emprendedora e innovadora</t>
  </si>
  <si>
    <t>Bogotá región productiva y competitiva</t>
  </si>
  <si>
    <t>Bogotá - región, el mejor destino para visitar</t>
  </si>
  <si>
    <t>Número modificaciones</t>
  </si>
  <si>
    <t>Última fecha de modificación
D/M/A</t>
  </si>
  <si>
    <t>Fecha Primera Publicación
D/M/A</t>
  </si>
  <si>
    <t>Presupuesto Total PAA</t>
  </si>
  <si>
    <t>Número contacto y correo electrónico</t>
  </si>
  <si>
    <t>Responsable diligenciamiento</t>
  </si>
  <si>
    <t>PLAN ANUAL DE ADQUISIONES</t>
  </si>
  <si>
    <t>Valor Total</t>
  </si>
  <si>
    <t>Número Contratos</t>
  </si>
  <si>
    <t>Contratos realizados mediante la tipología de contratos de prestación de servicios profesionales y de apoyo a la gestión</t>
  </si>
  <si>
    <t>Modalidad</t>
  </si>
  <si>
    <t>Vigencia</t>
  </si>
  <si>
    <t>Número de Adiciones</t>
  </si>
  <si>
    <t>Número Contratos Adicionados</t>
  </si>
  <si>
    <t>Contratos suscritos con personas naturales</t>
  </si>
  <si>
    <t>Adiciones</t>
  </si>
  <si>
    <t>Contratos Suscritos</t>
  </si>
  <si>
    <t>Naturaleza Jurídica</t>
  </si>
  <si>
    <t>Información General</t>
  </si>
  <si>
    <t xml:space="preserve">GESTIÓN CONTRACTUAL </t>
  </si>
  <si>
    <t>5- ESTADO A 31 DE DICIEMBRE DE 2021</t>
  </si>
  <si>
    <t>% Participación</t>
  </si>
  <si>
    <t>Nombre del Integrante del Consorcio o U.T.</t>
  </si>
  <si>
    <t>Número de proponentes</t>
  </si>
  <si>
    <t>Link proceso SECOP</t>
  </si>
  <si>
    <t>Giros (Valor en pesos)</t>
  </si>
  <si>
    <t>Persona Natural</t>
  </si>
  <si>
    <t>Persona Jurídica</t>
  </si>
  <si>
    <t>Unión Temporal</t>
  </si>
  <si>
    <t>Consorcio</t>
  </si>
  <si>
    <t>5. ESTADO</t>
  </si>
  <si>
    <t>6. %  Avance y/o cumplimiento</t>
  </si>
  <si>
    <t>Número  de Identificación del cesionario
(NIT sin digito de verificación)</t>
  </si>
  <si>
    <t>VEEDURIA DISTRITAL - INFORMACIÓN GESTION CONTRACTUAL</t>
  </si>
  <si>
    <t>Número  de Identificación de los integrantes del Consorcio o U.T.
(NIT sin digito de verificación)</t>
  </si>
  <si>
    <t>Corresponden a aquellos de naturaleza intelectual diferentes a los de consultoría que se derivan del cumplimiento de las funciones de la entidad estatal; así como los relacionados con actividades operativas, logísticas, o asistenciales. Art. 2.2.1.2.1.4.9. del Decreto 1082 de 2015</t>
  </si>
  <si>
    <t>Es un contrato que tiene por objeto, conceder el uso y goce de un bien inmueble a cambio de un precio determinado. Artículo 2.2.1.2.1.4.11 del Decreto 1082 de 2015</t>
  </si>
  <si>
    <t>El seguro es un contrato, en virtud del cual una persona jurídica llamada asegurador, asume, a cambio de una prima, un riesgo que le es trasladado por una persona natural o jurídica llamado tomador y en el cual éste tiene un interés asegurable, con el fin de indemnizarlo, en el evento de que ocurra la realización del riesgo amparado, de conformidad con el Título V, del Libro Cuarto del Código de Comercio</t>
  </si>
  <si>
    <t>Fecha de suscripción</t>
  </si>
  <si>
    <t>INSTRUCTIVO FORMATO</t>
  </si>
  <si>
    <t>Si requiere insertar una o varias filas realícelo después de la fila A14 para que tomen el formato de las filas anteriores.</t>
  </si>
  <si>
    <t>Nombre de quien diligencia el formato</t>
  </si>
  <si>
    <t>Proponentes (que se presentaron a los proceso de selección)</t>
  </si>
  <si>
    <t>3. Presupuesto Disponible Inversión Directa PREDIS (BOGDATA)</t>
  </si>
  <si>
    <t>4. Presupuesto Comprometido de Inversión Directa según PREDIS (BOGDATA)</t>
  </si>
  <si>
    <t>5. Presupuesto Disponible Funcionamiento PREDIS (BOGDATA)</t>
  </si>
  <si>
    <t>6. Presupuesto Comprometido Funcionamiento según PREDIS (BOGDATA)</t>
  </si>
  <si>
    <t>% Participación (indicar solo el numero del porcentaje, sin caracteres especiales)</t>
  </si>
  <si>
    <t>Número  de Identificación del contratista
(Cédula o NIT sin puntos, comas ni caracteres especiales y sin digito de verificación)</t>
  </si>
  <si>
    <t>Número  de Identificación del integrante del Consorcio o U.T.
(Cédula o NIT sin puntos, comas ni caracteres especiales y sin digito de verificación)</t>
  </si>
  <si>
    <t>Nombre del Integrante del Consorcio o U.T. y Tipo societario
 (Según el caso: nombres y apellidos o razón social y tipo societario)</t>
  </si>
  <si>
    <t>Número Contratos y/o adiciones</t>
  </si>
  <si>
    <t>La información consolidada que registra en esta hoja debe coincidir con la información que reporta en las hojas 1 "INFORMACION ACUMULADA" y 2 "INFORMACION II CUATRIMESTRE". En relación con las adiciones a contratos de años anteriores con cargo al periodo a reportar deben registrarse en filas independientes en los numerales 1 (información general, naturaleza jurídica) y 2 (modalidad). Ej. vigencia =2019; No. Contratos Adicionados:3; Número de adiciones: 4</t>
  </si>
  <si>
    <t>Naturaleza jurídica del contratista</t>
  </si>
  <si>
    <t>Contratos suscritos con personas jurídicas</t>
  </si>
  <si>
    <t>Contratos suscritos con uniones temporales</t>
  </si>
  <si>
    <t>Contratos suscritos con consorcios</t>
  </si>
  <si>
    <r>
      <rPr>
        <b/>
        <sz val="12"/>
        <color theme="1"/>
        <rFont val="Times New Roman"/>
        <family val="1"/>
      </rPr>
      <t>3.</t>
    </r>
    <r>
      <rPr>
        <sz val="12"/>
        <color theme="1"/>
        <rFont val="Times New Roman"/>
        <family val="1"/>
      </rPr>
      <t xml:space="preserve"> Detalle cada uno de los procesos de selección adelantados en el cuatrimestre por la entidad de acuerdo a cada modalidad de selección (</t>
    </r>
    <r>
      <rPr>
        <i/>
        <sz val="12"/>
        <color theme="1"/>
        <rFont val="Times New Roman"/>
        <family val="1"/>
      </rPr>
      <t>licitación pública</t>
    </r>
    <r>
      <rPr>
        <sz val="12"/>
        <color theme="1"/>
        <rFont val="Times New Roman"/>
        <family val="1"/>
      </rPr>
      <t xml:space="preserve">, </t>
    </r>
    <r>
      <rPr>
        <i/>
        <sz val="12"/>
        <color theme="1"/>
        <rFont val="Times New Roman"/>
        <family val="1"/>
      </rPr>
      <t xml:space="preserve">selección abreviada </t>
    </r>
    <r>
      <rPr>
        <sz val="12"/>
        <color theme="1"/>
        <rFont val="Times New Roman"/>
        <family val="1"/>
      </rPr>
      <t xml:space="preserve">o </t>
    </r>
    <r>
      <rPr>
        <i/>
        <sz val="12"/>
        <color theme="1"/>
        <rFont val="Times New Roman"/>
        <family val="1"/>
      </rPr>
      <t>concurso de méritos</t>
    </r>
    <r>
      <rPr>
        <sz val="12"/>
        <color theme="1"/>
        <rFont val="Times New Roman"/>
        <family val="1"/>
      </rPr>
      <t>), y diligencie el número de proponentes que se presentaron en cada uno de ellos</t>
    </r>
  </si>
  <si>
    <t>Número del proceso contractual en SECOP</t>
  </si>
  <si>
    <t>Son contratos de obra los que celebren las entidades estatales para la construcción, mantenimiento, instalación y, en general, para la realización de cualquier otro trabajo material sobre bienes inmuebles, cualquiera que sea la modalidad de ejecución y pago. Numeral 1 del artículo 32 de la Ley 80 de 1993</t>
  </si>
  <si>
    <t>Aquellos que celebran las entidades estatales, referidos a los estudios necesarios para la ejecución de proyectos de inversión, de diagnósticos, prefactibilidad o factibilidad para programas o proyectos específicos, así como  las asesorías técnicas de coordinación, control y supervisión. Numeral 2 del artículo 32 de la Ley 80 de 1993</t>
  </si>
  <si>
    <t>Son también  contratos de consultoría los que tienen por objeto la Interventoría, asesoría, gerencia de obras o de proyectos, dirección, programación y la ejecución de diseños, planos, anteproyectos y proyectos. Numeral 2 del artículo 32 de la Ley 80 de 1993</t>
  </si>
  <si>
    <t>El contrato de Interventoría tiene por objeto la  supervisión, seguimiento y vigilancia a la ejecución material de un contrato principal</t>
  </si>
  <si>
    <t>Son contratos de prestación de servicios los que celebren las entidades estatales para desarrollar actividades relacionadas con la administración o funcionamiento de la entidad. Numeral 3 del artículo 32 de la Ley 80 de 1993</t>
  </si>
  <si>
    <t>Son aquellos contratos donde se transfiere el dominio de un bien mueble (aquellos susceptibles de ser trasladadas de un lugar a otro sin alterar ni su forma ni su esencia, tal es el caso del mobiliario y equipo de oficina, maquinaria, automóviles, etc.), cuya ejecución se agota de manera instantánea. Artículo 660, Código Civil</t>
  </si>
  <si>
    <t>Son aquellos contratos donde se transfiere el dominio de un bien inmueble (todos aquellos bienes considerados bienes raíces, por tener de común la circunstancia de estar íntimamente ligados al suelo, unidos de modo inseparable, física o jurídicamente, al terreno). Artículo 656, Código Civil</t>
  </si>
  <si>
    <t>Es un contrato que tiene por objeto, conceder el uso y goce de un bien mueble a cambio de un precio determinado. Artículo 1974, Código Civil</t>
  </si>
  <si>
    <t>Son contratos de empréstito los que tienen por objeto proveer a la entidad estatal contratante de recursos en moneda nacional o extranjera con plazo para su pago. Artículo 7, Decreto 2681 de 1993</t>
  </si>
  <si>
    <t>Son contratos que tienen por objeto la administración o el manejo de los recursos vinculados a los contratos que tales entidades celebren. Numeral 5 del artículo 32 de la Ley 80 de 1993</t>
  </si>
  <si>
    <t>Este contrato tiene por objeto otorgar a una persona llamada concesionario la prestación, operación, explotación, organización o gestión, total o parcial, de un servicio público, o la construcción, explotación o conservación total o parcial, de una obra o bien destinados al servicio o uso público, así como todas aquellas actividades necesarias para la adecuada prestación o funcionamiento de la obra o servicio por cuenta y riesgo del concesionario, y bajo la vigilancia y control de la entidad concedente, a cambio de una remuneración que puede consistir en derechos, tarifas, tasas, valorización, o en la participación que se le otorgue en la explotación del bien, obra o servicio, o en una suma periódica, única o porcentual, y en general, en cualquier otra modalidad de contraprestación que las partes acuerden. Numeral 4 del artículo 32 de la Ley 80 de 1993</t>
  </si>
  <si>
    <t>Son aquellos mediante los cuales se formaliza la asistencia, ayuda, auxilio, soporte o colaboración entre entidades de una misma nación, de distintos países o por parte de organizaciones internacionales de naturaleza pública o privada a favor de entidades públicas. Artículo 20 de la Ley 1150 de 2007</t>
  </si>
  <si>
    <t>El convenio interadministrativo es el negocio jurídico en el cual están presentes dos entidades públicas en desarrollo de relaciones interadministrativas cuyo objeto es coordinar, cooperar, colaborar o distribuir competencias en la realización de funciones administrativas de interés común a los sujetos negociales. Artículo 95 de la Ley 489 de 1998</t>
  </si>
  <si>
    <t>Los contratos que en desarrollo de lo dispuesto en el segundo inciso del artículo 355 de la Constitución Política celebren la Nación, los Departamentos, Distritos y Municipios con entidades privadas sin ánimo de lucro y de reconocida idoneidad, con el propósito de impulsar programas y actividades de interés público. Reglamentado mediante Decreto 92 de 2017</t>
  </si>
  <si>
    <t>Los contratos con personas naturales o jurídicas que se celebran en desarrollo de lo dispuesto en la Ley 1508 de 2012</t>
  </si>
  <si>
    <t>Los demás tipos de contratos que no se encuentren definidos en las anteriores tipologías</t>
  </si>
  <si>
    <t>Al ubicarse en la celda, se despliega una lista de modalidades de selección, de las cuales debe seleccionar la indicada</t>
  </si>
  <si>
    <r>
      <t xml:space="preserve">La modalidad </t>
    </r>
    <r>
      <rPr>
        <i/>
        <sz val="10"/>
        <color theme="1"/>
        <rFont val="Times New Roman"/>
        <family val="1"/>
      </rPr>
      <t>régimen especial</t>
    </r>
    <r>
      <rPr>
        <sz val="10"/>
        <color theme="1"/>
        <rFont val="Times New Roman"/>
        <family val="1"/>
      </rPr>
      <t xml:space="preserve"> se refiere a todos los contratos realizados en cumplimiento del Decreto 92 de 2017, convenios de asociación con ESAL. </t>
    </r>
    <r>
      <rPr>
        <i/>
        <sz val="10"/>
        <color theme="1"/>
        <rFont val="Times New Roman"/>
        <family val="1"/>
      </rPr>
      <t>Régimen privado</t>
    </r>
    <r>
      <rPr>
        <sz val="10"/>
        <color theme="1"/>
        <rFont val="Times New Roman"/>
        <family val="1"/>
      </rPr>
      <t xml:space="preserve"> es para todas aquellas entidades que no se rigen por el Estatuto General de Contratación Pública (Ley 80 de 1993 y normas complementarias), caso en el que todos sus contratos deben ser identificados con esta modalidad</t>
    </r>
  </si>
  <si>
    <t>Registre el objeto del contrato</t>
  </si>
  <si>
    <t>Diligencie el número de proponentes que participaron en el proceso de selección adelantado que dio como resultado el contrato que se está diligenciando</t>
  </si>
  <si>
    <t>Indicar el número de identificación del contratista persona natural o jurídica o contratistas plurales (uniones temporales y consorcios) con quien se suscribió el contrato, sin comas, tildes, puntos ni caracteres especiales, y si es NIT sin dígito de verificación</t>
  </si>
  <si>
    <t>Nombre del contratista
  (según el caso: nombres y apellidos o Razón social y Tipo societario)</t>
  </si>
  <si>
    <t>Seleccione la naturaleza jurídica que corresponde al contratista, según las opciones</t>
  </si>
  <si>
    <t xml:space="preserve">Diligenciar este numeral sólo en los casos en que el contratista sea un Consorcio o Union Temporal, relacione en filas independientes (si son varios integrantes puede insertar filas adicionales), cada uno de los números de identificación de los integrantes de los consorcios o uniones temporales sin comas, tildes, puntos ni caracteres especiales, y si es NIT sin dígito de verificación. </t>
  </si>
  <si>
    <t>Registre el porcentaje de participación de cada integrante del consorcio o unión temporal, registre sólo números, sin caracteres especiales</t>
  </si>
  <si>
    <t>Registre el valor inicial del contrato con cargo al segundo cuatrimestre de la vigencia 2021. Esta columna sólo debe contener información numérica</t>
  </si>
  <si>
    <t>Excluya las reservas de apropiación y cuentas por pagar</t>
  </si>
  <si>
    <t>Registre en esta celda el número de adiciones que se realizaron al contrato</t>
  </si>
  <si>
    <r>
      <t xml:space="preserve">Esta columna se encuentra formulada </t>
    </r>
    <r>
      <rPr>
        <b/>
        <sz val="10"/>
        <color theme="1"/>
        <rFont val="Times New Roman"/>
        <family val="1"/>
      </rPr>
      <t>por favor no modifique ni quite la fórmula;</t>
    </r>
    <r>
      <rPr>
        <sz val="10"/>
        <color theme="1"/>
        <rFont val="Times New Roman"/>
        <family val="1"/>
      </rPr>
      <t xml:space="preserve"> la fórmula suma las columnas valor inicial, valor de reducciones y valor de adiciones</t>
    </r>
  </si>
  <si>
    <t>Relacionar la fecha en que se suscribió el contrato original. La celda solo admite el formato Día/Mes/Año, por ejemplo: 17/02/2021</t>
  </si>
  <si>
    <t>Indicar el nombre del contratista, persona natural o jurídica  o contratistas plurales (uniones temporales y consorcios) en mayúscula sostenida, sin comas, tildes, puntos ni caracteres especiales. Si se trata de personas jurídicas, diligenciar razón social y tipo societario, sin comas, tildes, puntos ni caracteres especiales. Si se trata de personas naturales diligenciar primero los nombres seguidos de los apellidos en la misma columna (nombre 1, nombre 2, apellido 1 y apellido 2)</t>
  </si>
  <si>
    <t>Diligenciar este numeral sólo en los casos en que el contratista sea un Consorcio o Union Temporal, relacione en filas independientes cada uno de los nombres de los integrantes de los consorcios o uniones temporales, si es persona jurídica la Razón social, es decir el nombre legal de la Empresa; si es persona natural relacione los nombres seguidos de los apellidos en mayúscula sostenida, sin comas, tildes, puntos ni caracteres especiales. Igualmente en el nombre relacione el Tipo societario de cada uno de ellos, entre los cuales se encuentra Sociedades por Acciones Simplificadas (SAS), Sociedad de Responsabilidad Limitada (LTDA), Sociedad en Comandita simple (SCS), Sociedad en Comandita por Acciones (SCA), Sociedad Colectiva, a manera de ejemplo: SOCIEDAD 1 LTDA</t>
  </si>
  <si>
    <t>Registre el año de celebración del contrato.</t>
  </si>
  <si>
    <t>En el caso de adiciones a contratos de años anteriores, no diligencie esta columna, registrar el valor en la columna 15 "Valor Total Adiciones".
En caso de adiciones a contratos suscritos en el primer cuatrimestre del 2021, no diligencie esta columna, registrar el valor en la columna 15 "Valor Total Adiciones"</t>
  </si>
  <si>
    <r>
      <t xml:space="preserve">A continuación registre la información del Plan Anual de Adquisiciones vigencia 2021,  diligencie el presupuesto total,  el presupuesto programado y contratado del </t>
    </r>
    <r>
      <rPr>
        <b/>
        <sz val="12"/>
        <color rgb="FFFF0000"/>
        <rFont val="Times New Roman"/>
        <family val="1"/>
      </rPr>
      <t>1 de septiembre al 31 de diciembre de 2021</t>
    </r>
    <r>
      <rPr>
        <sz val="12"/>
        <color theme="1"/>
        <rFont val="Times New Roman"/>
        <family val="1"/>
      </rPr>
      <t>, igualmente la fecha de la primera y ultima públicación del PAA en SECOP, y el número de modificaciones realizadas.</t>
    </r>
  </si>
  <si>
    <t>Presupuesto programado
Septiembre 1 a 31 de diciembre de 2021</t>
  </si>
  <si>
    <t>Presupuesto contratado
Septiembre 1 a 31 de diciembre de 2021</t>
  </si>
  <si>
    <r>
      <t xml:space="preserve">Período de Evaluación: </t>
    </r>
    <r>
      <rPr>
        <b/>
        <sz val="12"/>
        <color rgb="FFFF0000"/>
        <rFont val="Times New Roman"/>
        <family val="1"/>
      </rPr>
      <t>Septiembre 1 a 31 de diciembre de 2021</t>
    </r>
  </si>
  <si>
    <r>
      <t xml:space="preserve">1. </t>
    </r>
    <r>
      <rPr>
        <sz val="12"/>
        <color theme="1"/>
        <rFont val="Times New Roman"/>
        <family val="1"/>
      </rPr>
      <t xml:space="preserve">Diligenciar en </t>
    </r>
    <r>
      <rPr>
        <i/>
        <sz val="12"/>
        <color theme="1"/>
        <rFont val="Times New Roman"/>
        <family val="1"/>
      </rPr>
      <t>Información General</t>
    </r>
    <r>
      <rPr>
        <sz val="12"/>
        <color theme="1"/>
        <rFont val="Times New Roman"/>
        <family val="1"/>
      </rPr>
      <t xml:space="preserve"> el total de contratos que la entidad suscribió del 1 de septiembre al 31 de diciembre de 2021 y el valor total de ellos, igual el número de contratos que presentaron adiciones, el número de adiciones y el valor total de ellas. Respecto a la </t>
    </r>
    <r>
      <rPr>
        <i/>
        <sz val="12"/>
        <color theme="1"/>
        <rFont val="Times New Roman"/>
        <family val="1"/>
      </rPr>
      <t>Naturaleza jurídica del contratista</t>
    </r>
    <r>
      <rPr>
        <sz val="12"/>
        <color theme="1"/>
        <rFont val="Times New Roman"/>
        <family val="1"/>
      </rPr>
      <t>,</t>
    </r>
    <r>
      <rPr>
        <i/>
        <sz val="12"/>
        <color theme="1"/>
        <rFont val="Times New Roman"/>
        <family val="1"/>
      </rPr>
      <t xml:space="preserve"> </t>
    </r>
    <r>
      <rPr>
        <sz val="12"/>
        <color theme="1"/>
        <rFont val="Times New Roman"/>
        <family val="1"/>
      </rPr>
      <t>diligenciar el número total de contratos suscritos y su valor por: personas naturales, jurídicas, consorcios y uniones temporales</t>
    </r>
  </si>
  <si>
    <r>
      <t xml:space="preserve">2. </t>
    </r>
    <r>
      <rPr>
        <sz val="12"/>
        <rFont val="Times New Roman"/>
        <family val="1"/>
      </rPr>
      <t>Registrar el número y valor total de los contratos y/o adiciones que se suscribieron del 1 de septiembre al 31 de diciembre de 2021 por cada</t>
    </r>
    <r>
      <rPr>
        <i/>
        <sz val="12"/>
        <rFont val="Times New Roman"/>
        <family val="1"/>
      </rPr>
      <t xml:space="preserve"> modalidad</t>
    </r>
    <r>
      <rPr>
        <sz val="12"/>
        <rFont val="Times New Roman"/>
        <family val="1"/>
      </rPr>
      <t>. Igualmente en la tipología de contratos de prestación de servicios profesionales y de apoyo a la gestión.</t>
    </r>
  </si>
  <si>
    <t>En primer lugar, diligencie toda la información correspondiente a los contratos suscritos con cargo la vigencia 2021.</t>
  </si>
  <si>
    <t>Una vez incluidos todos los contratos  de la vigencia 2021, a continuación diligencie el formato completo con la información correspondiente a las adiciones efectuadas con cargo a la vigencia 2021 de contratos suscritos en vigencias anteriores. La información general del contrato como: modalidad de selección, tipología contractual, objeto, entre otros, debe corresponder a la información del contrato adicionado o modificado. Respecto al valor, sólo se diligencia el valor en la columna adición, es decir, la columna de valor inicial debe quedar en blanco. No olvide registrar el número de adiciones realizadas en la columna correspondiente.</t>
  </si>
  <si>
    <t>En caso de haber realizado apropiaciones presupuestales en la vigencia a través de resoluciones, caja menor, honorarios ediles, servicios públicos, debe relacionar dicha información en una sola fila al final de la base, indicando de que se trata la apropiación y número de proyecto si hay lugar a ello. En el tipo de contrato se registra con la opción "Otros gastos".</t>
  </si>
  <si>
    <t>Escriba el monto del presupuesto de operación comprometido mediante contratos a 31 de diciembre de 2021.</t>
  </si>
  <si>
    <t>En estricto orden consecutivo registre el número del contrato, sin incluir los contratos que fueron anulados, ni comodatos.</t>
  </si>
  <si>
    <t>Una vez terminado el registro de los contratos celebrados con cargo a la vigencia 2021, en las siguientes filas registre la información correspondiente a las adiciones efectuadas con cargo a la vigencia 2021 de contratos suscritos en vigencias anteriores, especificando el año de suscripción en la columna dos.</t>
  </si>
  <si>
    <t>Para las adiciones a contratos suscritos en la vigencia 2021 y adiciones a contratos sucritos de años anteriores se debe diligenciar la tipología del contrato adicionado o modificado</t>
  </si>
  <si>
    <t>Para las adiciones a contratos suscritos en vigencias anteriores se debe diligenciar la modalidad de selección del contrato adicionado o modificado</t>
  </si>
  <si>
    <t xml:space="preserve">Esta columna solo se habilita y debe ser diligenciada, para las modalidades de selección abreviada y contratación directa. Al ubicarse en la celda, se despliega una lista de procedimientos o causales, de las cuales debe seleccionar la indicada. El formato no permite incluir procedimientos o causales diferentes a las señaladas en la lista desplegable.  </t>
  </si>
  <si>
    <t>Registre la afectación según la clasificación de cuentas del presupuesto de gastos. Funcionamiento, Inversión y Operación, esta última aplica únicamente para entidades de régimen privado. La celda solamente permite registrar estas tres opciones.</t>
  </si>
  <si>
    <t>Si en la columna anterior “Afectación”,  indicó funcionamiento u operación deje en blanco el número de programa, es decir esta columna solamente aplica para gastos de Inversión.</t>
  </si>
  <si>
    <t>Indique el código presupuestal con el que se identifica el proyecto. Si un mismo contrato afecta más de un proyecto, discriminar el contrato por cada proyecto que afecte en filas separadas.</t>
  </si>
  <si>
    <r>
      <t>Registre el valor de la reducción del contrato en caso de haberse realizado,</t>
    </r>
    <r>
      <rPr>
        <b/>
        <sz val="10"/>
        <color theme="1"/>
        <rFont val="Times New Roman"/>
        <family val="1"/>
      </rPr>
      <t xml:space="preserve"> en negativo</t>
    </r>
    <r>
      <rPr>
        <sz val="10"/>
        <color theme="1"/>
        <rFont val="Times New Roman"/>
        <family val="1"/>
      </rPr>
      <t>, durante la vigencia 2021</t>
    </r>
  </si>
  <si>
    <t>Diligencie esta columna solo en el caso de adiciones al valor inicial que aumenten el valor del contrato con cargo a la vigencia.</t>
  </si>
  <si>
    <t>Registre el valor total de las adiciones que se realizaron al contrato,  el formato de celda no permite guiones, comas o texto. Esta columna solo debe contener información numérica.</t>
  </si>
  <si>
    <t>Si los valores no coinciden debe especificarse al final del formato en qué está representada la diferencia Otros gastos(discriminando los conceptos por Programa y Proyecto de inversión, si es el caso), con sus respectivos valores.</t>
  </si>
  <si>
    <t>Las bases donde dichos valores no coincidan serán devueltas por la Veeduría Distrital a cada entidad para los respectivos ajustes.</t>
  </si>
  <si>
    <t>Registre el valor total de los giros que se realizaron al contrato,  el formato de celda no permite guiones, comas o texto. Esta columna solo debe contener información numérica.</t>
  </si>
  <si>
    <t>Para las adiciones a contratos de años anteriores se debe registrar en esta columna la fecha de suscripción de la adición en la vigencia 2021</t>
  </si>
  <si>
    <t>En caso de presentarse este evento, indicar en días, el tiempo por el cual se prorrogó el contrato a partir de la fecha inicial de terminación (sólo número de días, no mes, no texto).</t>
  </si>
  <si>
    <t>Indicar la fecha de inicio del contrato. Para las adiciones a contratos de años anteriores se debe diligenciar la fecha de inicio de la adición en la vigencia 2021. La celda solo admite el formato Día/Mes/Año así  13/03/2021.</t>
  </si>
  <si>
    <t>Indicar la fecha efectiva de terminación del contrato. La celda solo admite el formato Día/Mes/Año así  15/02/2021.</t>
  </si>
  <si>
    <t>Registre en esta celda el número de prórrogas que se realizaron al contrato en la vigencia 2021.</t>
  </si>
  <si>
    <t xml:space="preserve">Esta columna contiene el plazo inicial del contrato con el número total de días a ejecutar (sólo número de días, no mes, no texto). </t>
  </si>
  <si>
    <t>Indicar el número de identificación del cesionario persona natural o jurídica con quien se suscribió la cesión, con digito de verificación (DV), el formato de celda no permite guiones o comas, solo números. Si hay más de una cesión adicione una fila y registre número de contrato, año, número proceso contractual SECOP y demás información que corresponda.</t>
  </si>
  <si>
    <t>Indicar el nombre del cesionario, persona natural o jurídica.</t>
  </si>
  <si>
    <t>Relacionar la fecha en que se suscribió la cesión del contrato. La celda solo admite el formato Día/Mes/Año así  17/02/2021.</t>
  </si>
  <si>
    <t>Registre el valor correspondiente a la cesión con cargo a la vigencia 2021, el formato de celda no permite guiones, comas o texto. Esta columna solo debe contener información numérica.</t>
  </si>
  <si>
    <t>Marque con una X en la respectiva columna si el contrato se encuentra a 31 de diciembre de 2021 Celebrado o por Iniciar, En Ejecución, Terminado o Liquidado.</t>
  </si>
  <si>
    <t>Indica el porcentaje de avance o de cumplimiento en términos presupuestales a 31 de diciembre de 2021, es decir lo efectivamente pagado al contratista. Si no se ha iniciado la ejecución, el % de avance es 0%. La celda se encuentra formulada y protegida. Es la relación entre el valor de los giros y el valor final del contrato. Si el porcentaje de avance no coincide, se debe revisar los valores que se registraron en estas columnas.  Este porcentaje no debe ser superior al 100%</t>
  </si>
  <si>
    <r>
      <t>Recomendamos leer cuidadosamente y poner en práctica las instrucciones que se explican en este instructivo. De la calidad de la información que se registre, depende en gran medida la calidad del informe de rendición de cuentas de la Gestión Contractual que presenta el Alcalde Mayor, consolidado por la Veeduría Distrital.
En este formato se deberán relacionar:
Hoja</t>
    </r>
    <r>
      <rPr>
        <b/>
        <sz val="10"/>
        <color theme="1"/>
        <rFont val="Times New Roman"/>
        <family val="1"/>
      </rPr>
      <t xml:space="preserve"> 1. "INFORMACION ACUMULADA", </t>
    </r>
    <r>
      <rPr>
        <sz val="10"/>
        <color theme="1"/>
        <rFont val="Times New Roman"/>
        <family val="1"/>
      </rPr>
      <t xml:space="preserve">diligenciar en esta hoja la totalidad de la información contractual desde el </t>
    </r>
    <r>
      <rPr>
        <b/>
        <sz val="10"/>
        <color rgb="FFFF0000"/>
        <rFont val="Times New Roman"/>
        <family val="1"/>
      </rPr>
      <t>1 de enero al 31 de diciembre de 2021</t>
    </r>
    <r>
      <rPr>
        <sz val="10"/>
        <color theme="1"/>
        <rFont val="Times New Roman"/>
        <family val="1"/>
      </rPr>
      <t>.
Hoja</t>
    </r>
    <r>
      <rPr>
        <b/>
        <sz val="10"/>
        <color theme="1"/>
        <rFont val="Times New Roman"/>
        <family val="1"/>
      </rPr>
      <t xml:space="preserve"> 2. “PLAN ANUAL DE ADQUISICIONES – PAA”, </t>
    </r>
    <r>
      <rPr>
        <sz val="10"/>
        <color theme="1"/>
        <rFont val="Times New Roman"/>
        <family val="1"/>
      </rPr>
      <t>se pide información sobre el Plan Anual de Adquisiciones y sus modificaciones, por lo cual se deberá precisar el presupuesto total del plan; el programado del</t>
    </r>
    <r>
      <rPr>
        <sz val="10"/>
        <color rgb="FFFF0000"/>
        <rFont val="Times New Roman"/>
        <family val="1"/>
      </rPr>
      <t xml:space="preserve"> </t>
    </r>
    <r>
      <rPr>
        <b/>
        <sz val="10"/>
        <color rgb="FFFF0000"/>
        <rFont val="Times New Roman"/>
        <family val="1"/>
      </rPr>
      <t>1 de septiembre al 31 de diciembre de 2021</t>
    </r>
    <r>
      <rPr>
        <sz val="10"/>
        <color rgb="FFFF0000"/>
        <rFont val="Times New Roman"/>
        <family val="1"/>
      </rPr>
      <t>;</t>
    </r>
    <r>
      <rPr>
        <sz val="10"/>
        <color theme="1"/>
        <rFont val="Times New Roman"/>
        <family val="1"/>
      </rPr>
      <t xml:space="preserve"> el efectivamente contratado en este período; la primera fecha de publicación del PAA; la última fecha de modificación y el número total de modificaciones realizadas durante este mismo período. 
Hoja </t>
    </r>
    <r>
      <rPr>
        <b/>
        <sz val="10"/>
        <color theme="1"/>
        <rFont val="Times New Roman"/>
        <family val="1"/>
      </rPr>
      <t>3. “CONSOLIDADO”</t>
    </r>
    <r>
      <rPr>
        <sz val="10"/>
        <color theme="1"/>
        <rFont val="Times New Roman"/>
        <family val="1"/>
      </rPr>
      <t>, se pide totalizar la información reportada en la hoja 1, sólo respecto a los contratos y adiciones suscritas entre el</t>
    </r>
    <r>
      <rPr>
        <b/>
        <sz val="10"/>
        <color theme="1"/>
        <rFont val="Times New Roman"/>
        <family val="1"/>
      </rPr>
      <t xml:space="preserve"> </t>
    </r>
    <r>
      <rPr>
        <b/>
        <sz val="10"/>
        <color rgb="FFFF0000"/>
        <rFont val="Times New Roman"/>
        <family val="1"/>
      </rPr>
      <t>1 de septiembre y el 31 de diciembre de 2021</t>
    </r>
    <r>
      <rPr>
        <sz val="10"/>
        <color theme="1"/>
        <rFont val="Times New Roman"/>
        <family val="1"/>
      </rPr>
      <t xml:space="preserve">, por lo cual debe coincidir. Es así que en el numeral 1, se debe diligenciar el total de contratos suscritos por la entidad entre el 1 de septiembre y el 31 de diciembre de 2021, periodo de evaluación y su valor; el número total de contratos adicionados, el número total de adiciones y su valor; el número total de contratos celebrados con personas naturales, jurídicas, uniones temporales y consorcios, y su valor; en el numeral 2, se debe registrar en el periodo mencionado, el número total de contratos celebrados según la modalidad de selección y el valor total por cada modalidad; igualmente, es necesario precisar que se deberán relacionar los contratos celebrados mediante la tipología de prestación de servicios profesionales y de apoyo a la gestión y el valor total de ellos. En el numeral 3, se deberá indicar en las modalidades de licitación pública, concurso de méritos y selección abreviada, el número de procesos de selección en los que se presentaron 1 o más proponentes.
Hoja </t>
    </r>
    <r>
      <rPr>
        <b/>
        <sz val="10"/>
        <color theme="1"/>
        <rFont val="Times New Roman"/>
        <family val="1"/>
      </rPr>
      <t>4.“INSTRUCTIVO”</t>
    </r>
    <r>
      <rPr>
        <sz val="10"/>
        <color theme="1"/>
        <rFont val="Times New Roman"/>
        <family val="1"/>
      </rPr>
      <t>, se dan las instrucciones para el diligenciamiento de la información, explicando paso a paso cada uno de los datos de la base y la manera de diligenciarla para efectos de que la información reportada sea veraz y no presente inconsistencias.</t>
    </r>
  </si>
  <si>
    <r>
      <t>Si necesita pegar información debe hacerlo por secciones debido a que hay columnas formuladas que están protegidas que no permiten realizar esta opción. Utilice la opción de</t>
    </r>
    <r>
      <rPr>
        <i/>
        <sz val="10"/>
        <color theme="1"/>
        <rFont val="Times New Roman"/>
        <family val="1"/>
      </rPr>
      <t xml:space="preserve"> pegado especial valores</t>
    </r>
    <r>
      <rPr>
        <sz val="10"/>
        <color theme="1"/>
        <rFont val="Times New Roman"/>
        <family val="1"/>
      </rPr>
      <t xml:space="preserve"> para no borrar las listas desplegables ni los formatos de las columnas. Si al pegar quedan textos en rojo,  verifique y ajuste la información, el dato que adiciono no se encuentra en la lista desplegable o no corresponde con el criterio definido en el columna.</t>
    </r>
  </si>
  <si>
    <t>Relacione el número de proceso de selección con el cual se encuentra publicado el contrato en el SECOP, mas no el link o enlace. Ejemplo IDU-CMA-DTDP-240-2021</t>
  </si>
  <si>
    <t>Registre el enlace del proceso en SECOP. Ejemplo  https://community.secop.gov.co/Public/xxxxxx</t>
  </si>
  <si>
    <t>DEL 1 DE ENERO AL 31 DE DICIEMBRE DE 2021</t>
  </si>
  <si>
    <t>Propósito</t>
  </si>
  <si>
    <t>Total</t>
  </si>
  <si>
    <t>La información que se registre en esta base de datos debe coincidir con los reportes en BOGDATA  y adicionalmente con SECOP.  Es así que la sumatoria del valor final de los contratos y adiciones, por eje/pilar/propósito, programa y proyecto registrada por la Entidad, debe coincidir con la ejecución presupuestal de la entidad, reporte de BOGDATA con corte a 31 de diciembre de 2021, es decir, se debe verificar su coincidencia por rubro con el total del compromiso acumulado; igualmente respecto al valor acumulado de los giros.</t>
  </si>
  <si>
    <t>Indique el valor total del presupuesto disponible de inversión directa, de acuerdo con el Informe de ejecución presupuestal de la entidad (BOGDATA), a 31 de diciembre de 2021.</t>
  </si>
  <si>
    <t>Escriba el valor total del presupuesto comprometido de inversión directa, de acuerdo con el Informe de ejecución presupuestal de la entidad (BOGDATA), a 31 de diciembre de 2021.</t>
  </si>
  <si>
    <t>Indique el valor total del presupuesto de funcionamiento disponible, de acuerdo con el con el Informe de ejecución presupuestal de la entidad (BOGDATA), a 31 de diciembre de 2021.</t>
  </si>
  <si>
    <t>Escriba el monto del presupuesto de funcionamiento, comprometido mediante contratos, de acuerdo con el Informe de ejecución presupuestal de la entidad (BOGDATA), a 31 de diciembre de 2021.</t>
  </si>
  <si>
    <t>Coloque el monto del presupuesto de operación disponible, de acuerdo con el Informe de ejecución presupuestal de la entidad (BOGDATA), a 31 de diciembre de 2021. Los gastos de operación corresponden solamente a aquellas entidades de régimen de contratación  privado.</t>
  </si>
  <si>
    <t>Seleccionar el PDD de acuerdo con los diferentes contratos suscritos, automáticamente en la columna K se activan  los números de programa de acuerdo al PDD.</t>
  </si>
  <si>
    <t xml:space="preserve">La sumatoria de la columna 16 (valor final) para los contratos de Inversión Directa, de funcionamiento y/o operación, cuando aplique, deberán coincidir con el valor del rubro registrado en el encabezado 4, Presupuesto comprometido de inversión según BOGDATA, con el encabezado 6, Presupuesto Comprometido Funcionamiento según BOGDATA y con el encabezado 8, Presupuesto Comprometido Operación mediante contratos, respectivamente. A la vez, estos valores deben coincidir con los informes de ejecución presupuestal del BOGDATA.  </t>
  </si>
  <si>
    <r>
      <t xml:space="preserve">La base en Excel a diligenciar </t>
    </r>
    <r>
      <rPr>
        <b/>
        <u/>
        <sz val="10"/>
        <color theme="1"/>
        <rFont val="Times New Roman"/>
        <family val="1"/>
      </rPr>
      <t>NO</t>
    </r>
    <r>
      <rPr>
        <sz val="10"/>
        <color theme="1"/>
        <rFont val="Times New Roman"/>
        <family val="1"/>
      </rPr>
      <t xml:space="preserve"> debe modificarse, debe utilizar versión Excel 2010 o posteriores, la versión 2007 no habilita los macros. El formato está controlado y algunas celdas tienen opciones de selección y solo se debe escoger una de ellas.  El nombre de las hojas no se debe modificar o renombrar debido a que tiene macros. No incluya columnas con otro tipo de información que la Veeduría Distrital no está solicitando o que cambie el formato de celda establecido. Debe diliigencar la totalidad de las celdas, no combinarlas, registrar la información contractual en filas independientes. Las celdas donde se requieren relacionar valores, deben diligenciarse sin puntos, tildes, comas, ni caracteres especiales.</t>
    </r>
  </si>
  <si>
    <t>Incluye los gastos no contractuales, estos se registran al final de la base, no cuentan con número de contrato, tipo, proceso o modalidad.  Estos gastos en los que no media un acuerdo de voluntades, en caso de ser del rubro de inversiòn, se deben discriminar por programa y proyecto. En el caso de ser del rubro de funcionamiento no requieren ser discriminados sino totalizados en una sola fila.</t>
  </si>
  <si>
    <r>
      <t>Para insertar una o varias filas, en el encabezado del formato, se encuentra un botón denominado</t>
    </r>
    <r>
      <rPr>
        <i/>
        <sz val="10"/>
        <color theme="1"/>
        <rFont val="Times New Roman"/>
        <family val="1"/>
      </rPr>
      <t xml:space="preserve"> </t>
    </r>
    <r>
      <rPr>
        <b/>
        <i/>
        <sz val="10"/>
        <color theme="1"/>
        <rFont val="Times New Roman"/>
        <family val="1"/>
      </rPr>
      <t xml:space="preserve">"Insertar Filas" </t>
    </r>
    <r>
      <rPr>
        <sz val="10"/>
        <color theme="1"/>
        <rFont val="Times New Roman"/>
        <family val="1"/>
      </rPr>
      <t>en el cual se debe hacer click  y digite el número de filas a insertar. Si usted no sigue este procedimiento las filas que inserte no tomarán el formato de las filas anteriores. Se recomienda que antes de iniciar el registro de información inserte las filas que requiera, sin embargo, en cualquier momento que necesite puede hacer este paso</t>
    </r>
  </si>
  <si>
    <t xml:space="preserve">En esta columna seleccione de la lista, el tipo de contrato que corresponde al contrato suscrito. El formato no permite incluir tipo de contratos diferentes a los señaladas en la lista desplegable.  Se debe escoger de las tipologías contractuales que se relacionan a continuación:  </t>
  </si>
  <si>
    <r>
      <t>Identifíquelo de acuerdo con el código presupuestal del Plan de Desarrollo  "Un Nuevo Contrato Social y Ambiental para la Bogotá del Siglo XXI". Si un mismo contrato afecta más de un código presupuestal discrimine el contrato por cada código que afecte en filas separadas. Si se registra el número del programa, automáticamente en la columna L y M se despliega el nombre del programa y el  propósito según corresponda.</t>
    </r>
    <r>
      <rPr>
        <b/>
        <sz val="10"/>
        <color theme="1"/>
        <rFont val="Times New Roman"/>
        <family val="1"/>
      </rPr>
      <t xml:space="preserve"> </t>
    </r>
  </si>
  <si>
    <t>FDLS-CD-001-2021</t>
  </si>
  <si>
    <t>https://community.secop.gov.co/Public/Tendering/OpportunityDetail/Index?noticeUID=CO1.NTC.1731548&amp;isFromPublicArea=True&amp;isModal=False</t>
  </si>
  <si>
    <t>PRESTAR LOS SERVICIOS PROFESIONALES PARA EL DESPACHO DE LA ALCALDÍA LOCAL DE SUMAPAZ EN LAS DIFERENTES ETAPAS DE LOS PROCESOS JURÍDICO- ADMINISTRATIVOS Y OPERATIVOS A FIN DAR CUMPLIMIENTO AL PLAN DE DESARROLLO LOCAL</t>
  </si>
  <si>
    <t>CPS-002-2021</t>
  </si>
  <si>
    <t>FDLS-CD-002-2021</t>
  </si>
  <si>
    <t>https://community.secop.gov.co/Public/Tendering/OpportunityDetail/Index?noticeUID=CO1.NTC.1731569&amp;isFromPublicArea=True&amp;isModal=False</t>
  </si>
  <si>
    <t>PRESTAR LOS SERVICIOS PROFESIONALES ESPECIALIZADOS PARA EL DESPACHO DE LA ALCALDÍA LOCAL DE SUMAPAZ, EN LOS PROCESOS JURÍDICOS, ADMINISTRATIVOS Y OPERATIVOS PARA DAR CUMPLIMIENTO AL PLAN DE DESARROLLO LOCAL</t>
  </si>
  <si>
    <t>CPS-003-2021</t>
  </si>
  <si>
    <t>FDLS-CD-003-2021</t>
  </si>
  <si>
    <t>https://community.secop.gov.co/Public/Tendering/OpportunityDetail/Index?noticeUID=CO1.NTC.1731931&amp;isFromPublicArea=True&amp;isModal=False</t>
  </si>
  <si>
    <t>PRESTAR LOS SERVICIOS DE APOYO ADMINISTRATIVO AL DESPACHO DE LA ALCALDÍA LOCAL DE SUMAPAZ</t>
  </si>
  <si>
    <t>CPS-004-2021</t>
  </si>
  <si>
    <t>FDLS-CD-004-2021</t>
  </si>
  <si>
    <t>https://community.secop.gov.co/Public/Tendering/OpportunityDetail/Index?noticeUID=CO1.NTC.1732037&amp;isFromPublicArea=True&amp;isModal=False</t>
  </si>
  <si>
    <t>PRESTAR LOS SERVICIOS PROFESIONALES AL DESPACHO DE LA ALCALDÍA LOCAL DE SUMAPAZ EN LAS DIFERENTES ETAPAS DE LOS PROCESOS ADMINISTRATIVOS, FINANCIEROS Y PRESUPUESTALES PARA DAR CUMPLIMIENTO AL PLAN DE DESARROLLO LOCAL</t>
  </si>
  <si>
    <t>CPS-005-2021</t>
  </si>
  <si>
    <t>FDLS-CD-005-2021</t>
  </si>
  <si>
    <t>https://community.secop.gov.co/Public/Tendering/OpportunityDetail/Index?noticeUID=CO1.NTC.1732224&amp;isFromPublicArea=True&amp;isModal=False</t>
  </si>
  <si>
    <t>PRESTAR LOS SERVICIOS DE APOYO ADMINISTRATIVO AL ÁREA DE GESTIÓN DE DESARROLLO LOCAL DE LA ALCALDÍA LOCAL DE SUMAPAZ</t>
  </si>
  <si>
    <t>CPS-006-2021</t>
  </si>
  <si>
    <t>FDLS-CD-006-2021</t>
  </si>
  <si>
    <t>https://community.secop.gov.co/Public/Tendering/OpportunityDetail/Index?noticeUID=CO1.NTC.1732035&amp;isFromPublicArea=True&amp;isModal=False</t>
  </si>
  <si>
    <t>PRESTAR LOS SERVICIOS PROFESIONALES AL ÁREA DE GESTIÓN DE DESARROLLO LOCAL, PARA REALIZAR LA PLANEACIÓN Y SEGUIMIENTO A LOS PROYECTOS DE INVERSIÓN Y GASTOS DE FUNCIONAMIENTO RELACIONADOS CON EL PARQUE AUTOMOTOR DEL FONDO DE DESARROLLO LOCAL DE SUMAPAZ</t>
  </si>
  <si>
    <t>CPS-007-2021</t>
  </si>
  <si>
    <t>FDLS-CD-07-2021</t>
  </si>
  <si>
    <t>https://community.secop.gov.co/Public/Tendering/OpportunityDetail/Index?noticeUID=CO1.NTC.1733004&amp;isFromPublicArea=True&amp;isModal=False</t>
  </si>
  <si>
    <t>PRESTAR LOS SERVICIOS PROFESIONALES PARA APOYAR LA PLANEACIÓN, EJECUCIÓN Y SEGUIMIENTO DE LOS PROYECTOS DE INVERSIÓN Y RUBROS DE FUNCIONAMIENTO QUE LE SEAN DESIGNADOS, DEL FONDO DE DESARROLLO LOCAL DE SUMAPAZ</t>
  </si>
  <si>
    <t>CPS-008-2021</t>
  </si>
  <si>
    <t>FDLS-CD-008-2021</t>
  </si>
  <si>
    <t>https://community.secop.gov.co/Public/Tendering/OpportunityDetail/Index?noticeUID=CO1.NTC.1732528&amp;isFromPublicArea=True&amp;isModal=False</t>
  </si>
  <si>
    <t>PRESTAR LOS SERVICIOS PROFESIONALES ESPECIALIZADOS AL ÁREA DE GESTIÓN DE DESARROLLO LOCAL, PARA REALIZAR LA PLANEACIÓN Y SEGUIMIENTO A LOS PROYECTOS DE INVERSIÓN DE INFRAESTRUCTURA Y MALLA VIAL DE LA LOCALIDAD</t>
  </si>
  <si>
    <t>CPS-009-2021</t>
  </si>
  <si>
    <t>FDLS-CD-009-2021</t>
  </si>
  <si>
    <t>https://community.secop.gov.co/Public/Tendering/OpportunityDetail/Index?noticeUID=CO1.NTC.1731689&amp;isFromPublicArea=True&amp;isModal=False</t>
  </si>
  <si>
    <t>PRESTAR LOS SERVICIOS PROFESIONALES JURÍDICOS PARA APOYAR LOS ASUNTOS PRECONTRACTUALES, CONTRACTUALES Y POST-CONTRACTUALES DEL ÁREA DE GESTIÓN DE DESARROLLO LOCAL DE LA ALCALDÍA LOCAL DE SUMAPAZ</t>
  </si>
  <si>
    <t>CPS-010-2021</t>
  </si>
  <si>
    <t>CPS-011-2021</t>
  </si>
  <si>
    <t>CPS-012-2021</t>
  </si>
  <si>
    <t>FDLS-CD-010-2021</t>
  </si>
  <si>
    <t>https://community.secop.gov.co/Public/Tendering/OpportunityDetail/Index?noticeUID=CO1.NTC.1735039&amp;isFromPublicArea=True&amp;isModal=False</t>
  </si>
  <si>
    <t>PRESTAR LOS SERVICIOS PROFESIONALES ESPECIALIZADOS PARA APOYAR LA PLANEACIÓN, SEGUIMIENTO, EJECUCIÓN Y CONTROL DE LOS PROYECTOS AMBIENTALES Y DE DESARROLLO RURAL SOSTENIBLE, DE LA ALCALDÍA LOCAL DE SUMAPAZ</t>
  </si>
  <si>
    <t>CPS-13-2021</t>
  </si>
  <si>
    <t>FDLS-CD-11-2021</t>
  </si>
  <si>
    <t>https://community.secop.gov.co/Public/Tendering/OpportunityDetail/Index?noticeUID=CO1.NTC.1734259&amp;isFromPublicArea=True&amp;isModal=False</t>
  </si>
  <si>
    <t>PRESTAR LOS SERVICIOS PROFESIONALES ESPECIALIZADOS PARA APOYAR LOS ASUNTOS LEGALES, CONTRACTUALES Y POST-CONTRACTUALES DE LA ALCALDÍA LOCAL DE SUMAPAZ</t>
  </si>
  <si>
    <t>CPS-014-2021</t>
  </si>
  <si>
    <t>FDLS-CD-012-2021</t>
  </si>
  <si>
    <t>https://community.secop.gov.co/Public/Tendering/OpportunityDetail/Index?noticeUID=CO1.NTC.1736032&amp;isFromPublicArea=True&amp;isModal=False</t>
  </si>
  <si>
    <t>PRESTAR SUS SERVICIOS PROFESIONALES COMO ADMINISTRADOR DE LA RED DE LA ALCALDÍA LOCAL DE SUMAPAZ Y REALIZAR LA ACTUALIZACIÓN DE LOS DATOS EN LOS DIFERENTES SISTEMAS DE INFORMACIÓN</t>
  </si>
  <si>
    <t>CPS-015-2021</t>
  </si>
  <si>
    <t>FDLS-CD-013-2021</t>
  </si>
  <si>
    <t>https://community.secop.gov.co/Public/Tendering/OpportunityDetail/Index?noticeUID=CO1.NTC.1739939&amp;isFromPublicArea=True&amp;isModal=False</t>
  </si>
  <si>
    <t>PRESTAR LOS SERVICIOS PROFESIONALES PARA APOYAR LA PLANEACIÓN, EJECUCIÓN Y SEGUIMIENTO DE LOS PROYECTOS DE INVERSIÓN EN TEMAS DE EDUCACIÓN QUE EJECUTE EL FONDO DE DESARROLLO LOCAL DE SUMAPAZ</t>
  </si>
  <si>
    <t>CPS-016-2021</t>
  </si>
  <si>
    <t>FDLS-CD-014-2021</t>
  </si>
  <si>
    <t>https://community.secop.gov.co/Public/Tendering/OpportunityDetail/Index?noticeUID=CO1.NTC.1740019&amp;isFromPublicArea=True&amp;isModal=False</t>
  </si>
  <si>
    <t>PRESTAR LOS SERVICIOS PROFESIONALES PARA APOYAR LOS ASUNTOS JURÍDICOS EN LOS PROCESOS CONTRACTUALES Y POST-CONTRACTUALES DE LA ALCALDÍA LOCAL DE SUMAPAZ</t>
  </si>
  <si>
    <t>CPS-017-2021</t>
  </si>
  <si>
    <t>FDLS-CD-015-2021</t>
  </si>
  <si>
    <t>https://community.secop.gov.co/Public/Tendering/OpportunityDetail/Index?noticeUID=CO1.NTC.1748637&amp;isFromPublicArea=True&amp;isModal=False</t>
  </si>
  <si>
    <t>PRESTAR LOS SERVICIOS DE APOYO ADMINISTRATIVO AL ÁREA DE GESTIÓN DE DESARROLLO LOCAL EN LOS PROCESOS CONTRACTUALES DE LA ALCALDÍA LOCAL DE SUMAPAZ</t>
  </si>
  <si>
    <t>CPS-018-2021</t>
  </si>
  <si>
    <t>FDLS-CD-016-2021</t>
  </si>
  <si>
    <t>https://community.secop.gov.co/Public/Tendering/OpportunityDetail/Index?noticeUID=CO1.NTC.1751650&amp;isFromPublicArea=True&amp;isModal=False</t>
  </si>
  <si>
    <t>PRESTAR LOS SERVICIOS COMO CONDUCTOR DE VEHÍCULOS LIVIANOS DE PROPIEDAD O TENENCIA DEL FONDO DE DESARROLLO LOCAL DE SUMAPAZ</t>
  </si>
  <si>
    <t>CPS-019-2021</t>
  </si>
  <si>
    <t>CPS-020-2021</t>
  </si>
  <si>
    <t>CPS-021-2021</t>
  </si>
  <si>
    <t>CPS-022-2021</t>
  </si>
  <si>
    <t>FDLS-CD-017-2021</t>
  </si>
  <si>
    <t>https://community.secop.gov.co/Public/Tendering/OpportunityDetail/Index?noticeUID=CO1.NTC.1754579&amp;isFromPublicArea=True&amp;isModal=False</t>
  </si>
  <si>
    <t>CPS-023-2021</t>
  </si>
  <si>
    <t>FDLS-CD-018-2021</t>
  </si>
  <si>
    <t>https://community.secop.gov.co/Public/Tendering/OpportunityDetail/Index?noticeUID=CO1.NTC.1758306&amp;isFromPublicArea=True&amp;isModal=False</t>
  </si>
  <si>
    <t>PRESTAR SUS SERVICIOS DE APOYO ADMINISTRATIVO AL ÁREA DE GESTIÓN DE DESARROLLO LOCAL, EN LOS TEMAS RELACIONADOS CON LA INFRAESTRUCTURA VIAL DE LA ALCALDÍA LOCAL DE SUMAPAZ</t>
  </si>
  <si>
    <t>CPS-024-2021</t>
  </si>
  <si>
    <t>FDLS-CD-019-2021</t>
  </si>
  <si>
    <t>https://community.secop.gov.co/Public/Tendering/OpportunityDetail/Index?noticeUID=CO1.NTC.1758747&amp;isFromPublicArea=True&amp;isModal=False</t>
  </si>
  <si>
    <t>PRESTAR LOS SERVICIOS TÉCNICOS DE APOYO ADMINISTRATIVO AL ÁREA DE GESTIÓN DE DESARROLLO LOCAL, DE LA ALCALDÍA LOCAL DE SUMAPAZ</t>
  </si>
  <si>
    <t>CPS-025-2021</t>
  </si>
  <si>
    <t>FDLS-CD-020-2021</t>
  </si>
  <si>
    <t>https://community.secop.gov.co/Public/Tendering/OpportunityDetail/Index?noticeUID=CO1.NTC.1767231&amp;isFromPublicArea=True&amp;isModal=False</t>
  </si>
  <si>
    <t xml:space="preserve">	PRESTAR LOS SERVICIOS COMO AUXILIAR ADMINISTRATIVO AL SERVICIO DE LA JUNTA ADMINISTRADORA LOCAL DE SUMAPAZ</t>
  </si>
  <si>
    <t>CPS-026-2021</t>
  </si>
  <si>
    <t>FDLS-CD-021-2021</t>
  </si>
  <si>
    <t>https://community.secop.gov.co/Public/Tendering/OpportunityDetail/Index?noticeUID=CO1.NTC.1772933&amp;isFromPublicArea=True&amp;isModal=False</t>
  </si>
  <si>
    <t>PRESTAR LOS SERVICIOS PROFESIONALES PARA APOYAR LA PLANEACIÓN, EJECUCIÓN Y SEGUIMIENTO DE LOS PROYECTOS DE INVERSIÓN RELACIONADOS CON LA PLANEACIÓN PARTICIPATIVA RURAL Y DEL DESARROLLO CON ENFOQUE TERRITORIAL, DEL FONDO DE DESARROLLO LOCAL DE SUMAPAZ</t>
  </si>
  <si>
    <t>CPS-027-2021</t>
  </si>
  <si>
    <t>FDLS-CD-022-2021</t>
  </si>
  <si>
    <t>https://community.secop.gov.co/Public/Tendering/OpportunityDetail/Index?noticeUID=CO1.NTC.1774352&amp;isFromPublicArea=True&amp;isModal=False</t>
  </si>
  <si>
    <t>PRESTAR LOS SERVICIOS COMO AUXILIAR ADMINISTRATIVO AL ÁREA DE GESTIÓN DEL DESARROLLO EN LA ALCALDÍA LOCAL DE SUMAPAZ</t>
  </si>
  <si>
    <t>CPS-028-2021</t>
  </si>
  <si>
    <t>FDLS-CD-023-2021</t>
  </si>
  <si>
    <t>https://community.secop.gov.co/Public/Tendering/OpportunityDetail/Index?noticeUID=CO1.NTC.1773362&amp;isFromPublicArea=True&amp;isModal=False</t>
  </si>
  <si>
    <t>PRESTAR LOS SERVICIOS PROFESIONALES ESPECIALIZADOS PARA APOYAR EL PROCESO DE PLANEACIÓN Y SEGUIMIENTO DE LOS PLANES, PROGRAMAS Y PROYECTOS DE INVERSIÓN DEL FONDO DE DESARROLLO LOCAL DE SUMAPAZ</t>
  </si>
  <si>
    <t>CPS-029-2021</t>
  </si>
  <si>
    <t>FDLS-CD-024-2021</t>
  </si>
  <si>
    <t>https://community.secop.gov.co/Public/Tendering/OpportunityDetail/Index?noticeUID=CO1.NTC.1774353&amp;isFromPublicArea=True&amp;isModal=False</t>
  </si>
  <si>
    <t>PRESTAR LOS SERVICIOS COMO INSPECTOR DE PARQUE AUTOMOTOR DE LA MAQUINARIA Y VEHÍCULOS PESADOS DE PROPIEDAD O TENENCIA DEL FONDO DE DESARROLLO LOCAL DE SUMAPAZ</t>
  </si>
  <si>
    <t>CPS-030-2021</t>
  </si>
  <si>
    <t>FDLS-CD-025-2021</t>
  </si>
  <si>
    <t>https://community.secop.gov.co/Public/Tendering/OpportunityDetail/Index?noticeUID=CO1.NTC.1774772&amp;isFromPublicArea=True&amp;isModal=False</t>
  </si>
  <si>
    <t>CPS-031-2021</t>
  </si>
  <si>
    <t>FDLS-CD-026-2021</t>
  </si>
  <si>
    <t>https://community.secop.gov.co/Public/Tendering/OpportunityDetail/Index?noticeUID=CO1.NTC.1781546&amp;isFromPublicArea=True&amp;isModal=False</t>
  </si>
  <si>
    <t>PRESTAR SUS SERVICIOS DE APOYO ADMINISTRATIVO AL PARQUE AUTOMOTOR DE PROPIEDAD DEL FONDO DE DESARROLLO LOCAL DE SUMAPAZ</t>
  </si>
  <si>
    <t>CPS-032-2021</t>
  </si>
  <si>
    <t>FDLS-CD-027-2021</t>
  </si>
  <si>
    <t>https://community.secop.gov.co/Public/Tendering/OpportunityDetail/Index?noticeUID=CO1.NTC.1778162&amp;isFromPublicArea=True&amp;isModal=False</t>
  </si>
  <si>
    <t>PRESTAR LOS SERVICIOS COMO CONDUCTOR DE VEHÍCULOS PESADOS DE PROPIEDAD O TENENCIA DEL FONDO DE DESARROLLO LOCAL DE SUMAPAZ</t>
  </si>
  <si>
    <t>CPS-033-2021</t>
  </si>
  <si>
    <t>FDLS-CD-028-2021</t>
  </si>
  <si>
    <t>https://community.secop.gov.co/Public/Tendering/OpportunityDetail/Index?noticeUID=CO1.NTC.1784955&amp;isFromPublicArea=True&amp;isModal=False</t>
  </si>
  <si>
    <t>CPS-034-2021</t>
  </si>
  <si>
    <t>CPS-035-2021</t>
  </si>
  <si>
    <t>FDLS-CD-029-2021</t>
  </si>
  <si>
    <t>https://community.secop.gov.co/Public/Tendering/OpportunityDetail/Index?noticeUID=CO1.NTC.1782522&amp;isFromPublicArea=True&amp;isModal=False</t>
  </si>
  <si>
    <t>PRESTAR LOS SERVICIOS PROFESIONALES PARA APOYAR LA PLANEACIÓN DE LOS PROYECTOS DE INVERSIÓN DEL SECTOR DE PARTICIPACIÓN QUE EJECUTE EL FONDO DE DESARROLLO LOCAL DE SUMAPAZ</t>
  </si>
  <si>
    <t>CPS-036-2021</t>
  </si>
  <si>
    <t>FDLS-CD-030-2021</t>
  </si>
  <si>
    <t>https://community.secop.gov.co/Public/Tendering/OpportunityDetail/Index?noticeUID=CO1.NTC.1782418&amp;isFromPublicArea=True&amp;isModal=False</t>
  </si>
  <si>
    <t>PRESTAR SUS SERVICIOS PROFESIONALES AL ÁREA DE GESTIÓN DE DESARROLLO LOCAL PARA REALIZAR LA FORMULACIÓN, EJECUCIÓN Y SEGUIMIENTO DEL PROYECTO DE INVERSIÓN " CONECTIVIDAD Y REDES DE COMUNICACIÓN "</t>
  </si>
  <si>
    <t>CPS-037-2021</t>
  </si>
  <si>
    <t>FDLS-CD-031-2021</t>
  </si>
  <si>
    <t>https://community.secop.gov.co/Public/Tendering/OpportunityDetail/Index?noticeUID=CO1.NTC.1777955&amp;isFromPublicArea=True&amp;isModal=False</t>
  </si>
  <si>
    <t>PRESTAR LOS SERVICIOS PROFESIONALES 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t>
  </si>
  <si>
    <t>CPS-038-2021</t>
  </si>
  <si>
    <t>FDLS-CD-032-2021</t>
  </si>
  <si>
    <t>https://community.secop.gov.co/Public/Tendering/OpportunityDetail/Index?noticeUID=CO1.NTC.1779939&amp;isFromPublicArea=True&amp;isModal=False</t>
  </si>
  <si>
    <t>CPS-039-2021</t>
  </si>
  <si>
    <t>CPS-040-2021</t>
  </si>
  <si>
    <t>FDLS-CD-033-2021</t>
  </si>
  <si>
    <t>https://community.secop.gov.co/Public/Tendering/OpportunityDetail/Index?noticeUID=CO1.NTC.1795207&amp;isFromPublicArea=True&amp;isModal=False</t>
  </si>
  <si>
    <t>PRESTAR LOS SERVICIOS PROFESIONALES AL ÁREA DE GESTIÓN DE DESARROLLO LOCAL PARA APOYAR LA PLANEACIÓN, EJECUCIÓN Y SEGUIMIENTO A LOS PROYECTOS DE INVERSIÓN QUE LE SEAN DESIGNADOS</t>
  </si>
  <si>
    <t>CPS-041-2021</t>
  </si>
  <si>
    <t>FDLS-CD-034-2021</t>
  </si>
  <si>
    <t>https://community.secop.gov.co/Public/Tendering/OpportunityDetail/Index?noticeUID=CO1.NTC.1787959&amp;isFromPublicArea=True&amp;isModal=False</t>
  </si>
  <si>
    <t>PRESTAR LOS SERVICIOS PROFESIONALES PARA APOYAR TÉCNICAMENTE A LOS RESPONSABLES E INTEGRANTES DE LOS PROCESOS EN LA IMPLEMENTACIÓN DE HERRAMIENTAS DE GESTIÓN, SIGUIENDO LOS LINEAMIENTOS METODOLÓGICOS ESTABLECIDOS POR LA OFICINA ASESORA DE PLANEACIÓN DE LA SECRETARÍA DISTRITAL DE GOBIERNO</t>
  </si>
  <si>
    <t>CPS-042-2021</t>
  </si>
  <si>
    <t>FDLS-CD-036-2021</t>
  </si>
  <si>
    <t>https://community.secop.gov.co/Public/Tendering/OpportunityDetail/Index?noticeUID=CO1.NTC.1788063&amp;isFromPublicArea=True&amp;isModal=False</t>
  </si>
  <si>
    <t>PRESTAR LOS SERVICIOS PROFESIONALES PARA APOYAR JURÍDICAMENTE LAS RESPUESTAS A LAS SOLICITUDES RADICADAS POR LOS ENTES DE CONTROL, CONCEJO DE BOGOTÁ Y TEMAS RELACIONADOS CON PLANES DE MEJORAMIENTO DE LA ALCALDÍA LOCAL DE SUMAPAZ.</t>
  </si>
  <si>
    <t>CPS-043-2021</t>
  </si>
  <si>
    <t>FDLS-CD-037-2021</t>
  </si>
  <si>
    <t>https://community.secop.gov.co/Public/Tendering/OpportunityDetail/Index?noticeUID=CO1.NTC.1785036&amp;isFromPublicArea=True&amp;isModal=False</t>
  </si>
  <si>
    <t>PRESTAR LOS SERVICIOS COMO AUXILIAR ADMINISTRATIVO QUE APOYE LAS ACTIVIDADES DE PARQUE AUTOMOTOR EN LA ALCALDÍA LOCAL DE SUMAPAZ</t>
  </si>
  <si>
    <t>CPS-044-2021</t>
  </si>
  <si>
    <t>FDLS-CD-038-2021</t>
  </si>
  <si>
    <t>https://community.secop.gov.co/Public/Tendering/OpportunityDetail/Index?noticeUID=CO1.NTC.1784980&amp;isFromPublicArea=True&amp;isModal=False</t>
  </si>
  <si>
    <t>PRESTAR LOS SERVICIOS COMO AUXILIAR ADMINISTRATIVO PARA LA CORREGIDURÍA DE SAN JUAN</t>
  </si>
  <si>
    <t>CPS-045-2021</t>
  </si>
  <si>
    <t>FDLS-CD-039-2021</t>
  </si>
  <si>
    <t>https://community.secop.gov.co/Public/Tendering/OpportunityDetail/Index?noticeUID=CO1.NTC.1786925&amp;isFromPublicArea=True&amp;isModal=False</t>
  </si>
  <si>
    <t>PRESTAR LOS SERVICIOS COMO AUXILIAR ADMINISTRATIVO PARA EL CENTRO DE DOCUMENTACIÓN E INFORMACIÓN C.D.I. DE LA ALCALDÍA LOCAL DE SUMAPAZ</t>
  </si>
  <si>
    <t>CPS-046-2021</t>
  </si>
  <si>
    <t>FDLS-CD-040-2021</t>
  </si>
  <si>
    <t>https://community.secop.gov.co/Public/Tendering/OpportunityDetail/Index?noticeUID=CO1.NTC.1784477&amp;isFromPublicArea=True&amp;isModal=False</t>
  </si>
  <si>
    <t>PRESTAR SUS SERVICIOS PROFESIONALES DE APOYO AL ÁREA DE GESTIÓN DE DESARROLLO LOCAL EN LOS TEMAS CONTABLES Y PRESUPUESTALES DEL FONDO DE DESARROLLO LOCAL DE SUMAPAZ</t>
  </si>
  <si>
    <t>CPS-047-2021</t>
  </si>
  <si>
    <t>FDLS-CD-051-2021</t>
  </si>
  <si>
    <t>https://community.secop.gov.co/Public/Tendering/OpportunityDetail/Index?noticeUID=CO1.NTC.1790554&amp;isFromPublicArea=True&amp;isModal=False</t>
  </si>
  <si>
    <t>PRESTAR LOS SERVICIOS PROFESIONALES PARA APOYAR LA PLANEACIÓN, SEGUIMIENTO, EJECUCIÓN Y CONTROL DE LOS PROYECTOS ENFOCADOS A LA MITIGACIÓN Y GESTIÓN DEL RIESGO Y ADAPTACIÓN AL CAMBIO CLIMÁTICO PARA LA CONSERVACIÓN DEL MEDIO AMBIENTE Y LOS RECURSOS NATURALES RENOVABLES EXISTENTES EN LA LOCALIDAD DE SUMAPAZ</t>
  </si>
  <si>
    <t>CPS-048-2021</t>
  </si>
  <si>
    <t>FDLS-CD-041-2021</t>
  </si>
  <si>
    <t>https://community.secop.gov.co/Public/Tendering/OpportunityDetail/Index?noticeUID=CO1.NTC.1783286&amp;isFromPublicArea=True&amp;isModal=False</t>
  </si>
  <si>
    <t>PRESTAR LOS SERVICIOS COMO AUXILIAR ADMINISTRATIVO PARA LA CORREGIDURÍA DE BETANIA</t>
  </si>
  <si>
    <t>CPS-049-2021</t>
  </si>
  <si>
    <t>FDLS-CD-042-2021</t>
  </si>
  <si>
    <t>https://community.secop.gov.co/Public/Tendering/OpportunityDetail/Index?noticeUID=CO1.NTC.1797083&amp;isFromPublicArea=True&amp;isModal=False</t>
  </si>
  <si>
    <t>PRESTAR LOS SERVICIOS TÉCNICOS PARA LA OPERACIÓN, SEGUIMIENTO Y CUMPLIMIENTO DE LOS PROCESOS Y PROCEDIMIENTOS DEL SERVICIO APOYOS PARA LA SEGURIDAD ECONÓMICA TIPO C, REQUERIDOS PARA EL OPORTUNO Y ADECUADO REGISTRO, CRUCE Y REPORTE DE LOS DATOS EN EL SISTEMA MISIONAL–SIRBE, QUE CONTRIBUYAN A LA GARANTÍA DE LOS DERECHOS DE LA POBLACIÓN MAYOR EN EL MARCO DE LA POLÍTICA PÚBLICA SOCIAL PARA EL ENVEJECIMIENTO Y LA VEJEZ1 EN EL DISTRITO CAPITAL A CARGO DE LA ALCALDÍA LOCAL</t>
  </si>
  <si>
    <t>CPS-050-2021</t>
  </si>
  <si>
    <t>FDLS-CD-043-2021</t>
  </si>
  <si>
    <t>https://community.secop.gov.co/Public/Tendering/OpportunityDetail/Index?noticeUID=CO1.NTC.1787828&amp;isFromPublicArea=True&amp;isModal=False</t>
  </si>
  <si>
    <t>PRESTAR SUS SERVICIOS PROFESIONALES DE APOYO AL ÁREA DE GESTIÓN DEL DESARROLLO LOCAL EN ASPECTOS DE CONTRATACIÓN DEL FONDO DE DESARROLLO LOCAL DE SUMAPAZ</t>
  </si>
  <si>
    <t>CPS-051-2021</t>
  </si>
  <si>
    <t>FDLS-CD-044-2021</t>
  </si>
  <si>
    <t>https://community.secop.gov.co/Public/Tendering/OpportunityDetail/Index?noticeUID=CO1.NTC.1788133&amp;isFromPublicArea=True&amp;isModal=False</t>
  </si>
  <si>
    <t>PRESTAR SUS SERVICIOS COMO PROFESIONAL DE APOYO A LA GESTIÓN PARA DAR RESPUESTA A DERECHOS DE PETICIÓN Y DEMÁS REQUERIMIENTOS RELACIONADOS CON LOS PROCESOS CONTRACTUALES DEL FONDO DE DESARROLLO LOCAL DE SUMAPAZ</t>
  </si>
  <si>
    <t>CPS-052-2021</t>
  </si>
  <si>
    <t>FDLS-CD-045-2021</t>
  </si>
  <si>
    <t>https://community.secop.gov.co/Public/Tendering/OpportunityDetail/Index?noticeUID=CO1.NTC.1796393&amp;isFromPublicArea=True&amp;isModal=False</t>
  </si>
  <si>
    <t>PRESTAR LOS SERVICIOS PROFESIONALES AL ÁREA DE GESTIÓN DE DESARROLLO LOCAL PARA APOYAR LA PLANEACIÓN, EJECUCIÓN Y SEGUIMIENTO A LOS PROYECTOS DE INVERSIÓN DE INFRAESTRUCTURA VIAL QUE LE SEAN DESIGNADOS</t>
  </si>
  <si>
    <t>CPS-053-2021</t>
  </si>
  <si>
    <t>FDLS-CD-046-2021</t>
  </si>
  <si>
    <t>https://community.secop.gov.co/Public/Tendering/OpportunityDetail/Index?noticeUID=CO1.NTC.1794105&amp;isFromPublicArea=True&amp;isModal=False</t>
  </si>
  <si>
    <t>PRESTAR LOS SERVICIOS PROFESIONALES PARA APOYAR LA PLANEACIÓN, LA EJECUCIÓN Y SEGUIMIENTO DE LOS PROYECTOS DE INVERSIÓN EN LOS TEMAS DE RECREACIÓN Y DEPORTE QUE EJECUTE EL FONDO DE DESARROLLO LOCAL DE SUMAPAZ</t>
  </si>
  <si>
    <t>CPS-054-2021</t>
  </si>
  <si>
    <t>FDLS-CD-047-2021</t>
  </si>
  <si>
    <t>https://community.secop.gov.co/Public/Tendering/OpportunityDetail/Index?noticeUID=CO1.NTC.1792503&amp;isFromPublicArea=True&amp;isModal=False</t>
  </si>
  <si>
    <t>CPS-055-2021</t>
  </si>
  <si>
    <t>FDLS-CD-048-2021</t>
  </si>
  <si>
    <t>https://community.secop.gov.co/Public/Tendering/OpportunityDetail/Index?noticeUID=CO1.NTC.1791926&amp;isFromPublicArea=True&amp;isModal=False</t>
  </si>
  <si>
    <t>PRESTAR LOS SERVICIOS PROFESIONALES PARA APOYAR LA PLANEACIÓN, SEGUIMIENTO, EJECUCIÓN Y CONTROL DE LAS ACTIVIDADES AGROPECUARIAS ENFOCADAS A PROMOVER EL DESARROLLO RURAL SOSTENIBLE, EN LA LOCALIDAD DE SUMAPAZ</t>
  </si>
  <si>
    <t>CPS-056-2021</t>
  </si>
  <si>
    <t>FDLS-CD-049-2021</t>
  </si>
  <si>
    <t>https://community.secop.gov.co/Public/Tendering/OpportunityDetail/Index?noticeUID=CO1.NTC.1797447&amp;isFromPublicArea=True&amp;isModal=False</t>
  </si>
  <si>
    <t>PRESTAR SUS SERVICIOS PROFESIONALES AL ALMACÉN DEL FONDO DE DESARROLLO LOCAL DE SUMAPAZ</t>
  </si>
  <si>
    <t>CPS-057-2021</t>
  </si>
  <si>
    <t>FDLS-CD-050-2021</t>
  </si>
  <si>
    <t>https://community.secop.gov.co/Public/Tendering/OpportunityDetail/Index?noticeUID=CO1.NTC.1802241&amp;isFromPublicArea=True&amp;isModal=False</t>
  </si>
  <si>
    <t>PRESTAR SUS SERVICIOS COMO TÉCNICO DE APOYO ADMINISTRATIVO AL ÁREA DE GESTIÓN DE DESARROLLO LOCAL EN LOS PROCESOS CONTRACTUALES DE LA ALCALDÍA LOCAL DE SUMAPAZ</t>
  </si>
  <si>
    <t>CPS-058-2021</t>
  </si>
  <si>
    <t>FDLS-CD-052-2021</t>
  </si>
  <si>
    <t>https://community.secop.gov.co/Public/Tendering/OpportunityDetail/Index?noticeUID=CO1.NTC.1791684&amp;isFromPublicArea=True&amp;isModal=False</t>
  </si>
  <si>
    <t>PRESTAR LOS SERVICIOS PROFESIONALES PARA APOYAR LA PLANEACIÓN, SEGUIMIENTO, EJECUCIÓN Y CONTROL DE LOS PROYECTOS ENFOCADOS A LA RESTAURACIÓN ECOLÓGICA RURAL Y, ATENDER LA GESTIÓN AMBIENTAL EXTERNA EN LA LOCALIDAD DE SUMAPAZ</t>
  </si>
  <si>
    <t>CPS-059-2021</t>
  </si>
  <si>
    <t>FDLS-CD-053-2021</t>
  </si>
  <si>
    <t>https://community.secop.gov.co/Public/Tendering/OpportunityDetail/Index?noticeUID=CO1.NTC.1792580&amp;isFromPublicArea=True&amp;isModal=False</t>
  </si>
  <si>
    <t>PRESTAR LOS SERVICIOS PROFESIONALES PARA APOYAR LA PLANEACIÓN, EJECUCIÓN Y SEGUIMIENTO DE LOS PROYECTOS DE INVERSIÓN EN TEMAS DE REACTIVACIÓN ECONÓMICA QUE LE SEAN DESIGNADOS, DEL FONDO DE DESARROLLO LOCAL DE SUMAPAZ</t>
  </si>
  <si>
    <t>CPS-060-2021</t>
  </si>
  <si>
    <t>FDLS-CD-054-2021</t>
  </si>
  <si>
    <t>https://community.secop.gov.co/Public/Tendering/OpportunityDetail/Index?noticeUID=CO1.NTC.1797459&amp;isFromPublicArea=True&amp;isModal=False</t>
  </si>
  <si>
    <t>PRESTAR LOS SERVICIOS DE APOYO ADMINISTRATIVO AL ÁREA DE GESTIÓN DE DESARROLLO LOCAL, EN LA GESTIÓN DE PLANEACIÓN DE LA ALCALDÍA LOCAL DE SUMAPAZ</t>
  </si>
  <si>
    <t>CPS-061-2021</t>
  </si>
  <si>
    <t>FDLS-CD-055-2021</t>
  </si>
  <si>
    <t>https://community.secop.gov.co/Public/Tendering/OpportunityDetail/Index?noticeUID=CO1.NTC.1796492&amp;isFromPublicArea=True&amp;isModal=False</t>
  </si>
  <si>
    <t>PRESTAR LOS SERVICIOS COMO AYUDANTES DE MAQUINARIA PESADA DE PROPIEDAD O TENENCIA DEL FONDO DE DESARROLLO LOCAL DE SUMAPAZ</t>
  </si>
  <si>
    <t>CPS-062-2021</t>
  </si>
  <si>
    <t>FDLS-CD-056-2021</t>
  </si>
  <si>
    <t>https://community.secop.gov.co/Public/Tendering/OpportunityDetail/Index?noticeUID=CO1.NTC.1797866&amp;isFromPublicArea=True&amp;isModal=False</t>
  </si>
  <si>
    <t>PRESTAR SUS SERVICIOS PROFESIONALES DE APOYO AL ÁREA DE GESTIÓN DE DESARROLLO LOCAL EN TEMAS ADMINISTRATIVOS DEL FONDO DE DESARROLLO LOCAL DE SUMAPAZ</t>
  </si>
  <si>
    <t>CPS-063-2021</t>
  </si>
  <si>
    <t>FDLS-CD-057-2021</t>
  </si>
  <si>
    <t>https://community.secop.gov.co/Public/Tendering/OpportunityDetail/Index?noticeUID=CO1.NTC.1799833&amp;isFromPublicArea=True&amp;isModal=False</t>
  </si>
  <si>
    <t>PRESTAR SUS SERVICIOS PROFESIONALES DE APOYO ADMINISTRATIVO AL ÁREA DE GESTIÓN DEL DESARROLLO LOCAL, EN LA GESTIÓN CONTRACTUAL DEL FONDO DE DESARROLLO LOCAL DE SUMAPAZ</t>
  </si>
  <si>
    <t>CPS-064-2021</t>
  </si>
  <si>
    <t>FDLS-CD-058-2021</t>
  </si>
  <si>
    <t>https://community.secop.gov.co/Public/Tendering/OpportunityDetail/Index?noticeUID=CO1.NTC.1803028&amp;isFromPublicArea=True&amp;isModal=False</t>
  </si>
  <si>
    <t>PRESTAR LOS SERVICIOS PROFESIONALES PARA APOYAR LA PLANEACIÓN DE LOS PROYECTOS DE INVERSIÓN RELACIONADOS CON SALONES COMUNALES QUE EJECUTE EL FONDO DE DESARROLLO LOCAL DE SUMAPAZ</t>
  </si>
  <si>
    <t>CPS-065-2021</t>
  </si>
  <si>
    <t>FDLS-CD-059-2021</t>
  </si>
  <si>
    <t>https://community.secop.gov.co/Public/Tendering/OpportunityDetail/Index?noticeUID=CO1.NTC.1808035&amp;isFromPublicArea=True&amp;isModal=False</t>
  </si>
  <si>
    <t>PRESTAR LOS SERVICIOS COMO TÉCNICO ADMINISTRATIVO AL SERVICIO DE LA JUNTA ADMINISTRADORA LOCAL DE SUMAPAZ</t>
  </si>
  <si>
    <t>CPS-066-2021</t>
  </si>
  <si>
    <t>FDLS-CD-060-2021</t>
  </si>
  <si>
    <t>https://community.secop.gov.co/Public/Tendering/OpportunityDetail/Index?noticeUID=CO1.NTC.1803801&amp;isFromPublicArea=True&amp;isModal=False</t>
  </si>
  <si>
    <t>PRESTAR LOS SERVICIOS PROFESIONALES DE APOYO AL ÁREA DE GESTIÓN DE DESARROLLO LOCA DE LA ALCALDÍA LOCAL DE SUMAPAZ, EN TEMAS RELACIONADOS CON LA REACTIVACIÓN ECONÓMICA Y EMPLEO LOCAL</t>
  </si>
  <si>
    <t>CPS-067-2021</t>
  </si>
  <si>
    <t>FDLS-CD-061-2021</t>
  </si>
  <si>
    <t>https://community.secop.gov.co/Public/Tendering/OpportunityDetail/Index?noticeUID=CO1.NTC.1802289&amp;isFromPublicArea=True&amp;isModal=False</t>
  </si>
  <si>
    <t>CPS-068-2021</t>
  </si>
  <si>
    <t>FDLS-CD-062-2021</t>
  </si>
  <si>
    <t>https://community.secop.gov.co/Public/Tendering/OpportunityDetail/Index?noticeUID=CO1.NTC.1810242&amp;isFromPublicArea=True&amp;isModal=False</t>
  </si>
  <si>
    <t>PRESTAR LOS SERVICIOS PROFESIONALES PARA APOYAR LOS ASUNTOS JURÍDICOS EN LA GESTIÓN CONTRACTUAL Y POSTCONTRACTUALES DEL FONDO DE DESARROLLO LOCAL DE SUMAPAZ</t>
  </si>
  <si>
    <t>CPS-069-2021</t>
  </si>
  <si>
    <t>FDLS-CD-063-2021</t>
  </si>
  <si>
    <t>https://community.secop.gov.co/Public/Tendering/OpportunityDetail/Index?noticeUID=CO1.NTC.1809698&amp;isFromPublicArea=True&amp;isModal=False</t>
  </si>
  <si>
    <t>PRESTAR LOS SERVICIOS PROFESIONALES COMO ABOGADO (A) DE APOYO AL ÁREA DE GESTIÓN POLICIVA DE LA ALCALDÍA LOCAL DE SUMAPAZ</t>
  </si>
  <si>
    <t>CPS-070-2021</t>
  </si>
  <si>
    <t>FDLS-CD-064-2021</t>
  </si>
  <si>
    <t>https://community.secop.gov.co/Public/Tendering/OpportunityDetail/Index?noticeUID=CO1.NTC.1819767&amp;isFromPublicArea=True&amp;isModal=False</t>
  </si>
  <si>
    <t>PRESTAR LOS SERVICIOS COMO AYUDANTES DE MAQUINARIA PESADA DE PROPIEDAD O TENENCIA DEL FONDO DE DESARROLLO LOCAL DE  SUMAPAZ</t>
  </si>
  <si>
    <t>CPS-071-2021</t>
  </si>
  <si>
    <t>FDLS-CD-065-2021</t>
  </si>
  <si>
    <t>https://community.secop.gov.co/Public/Tendering/OpportunityDetail/Index?noticeUID=CO1.NTC.1814617&amp;isFromPublicArea=True&amp;isModal=False</t>
  </si>
  <si>
    <t>PRESTAR SUS SERVICIOS PROFESIONALES PARA COORDINAR, LIDERAR Y ASESORAR LOS PLANES Y ESTRATEGIAS DE COMUNICACIÓN INTERNA Y EXTERNA PARA LA DIVULGACIÓN DE LOS PROGRAMAS, PROYECTOS Y ACTIVIDADES DE LA ALCALDÍA LOCAL DE SUMAPAZ</t>
  </si>
  <si>
    <t>CPS-072-2021</t>
  </si>
  <si>
    <t>FDLS-CD-067-2021</t>
  </si>
  <si>
    <t>https://community.secop.gov.co/Public/Tendering/OpportunityDetail/Index?noticeUID=CO1.NTC.1810689&amp;isFromPublicArea=True&amp;isModal=False</t>
  </si>
  <si>
    <t>CPS-073-2021</t>
  </si>
  <si>
    <t>FDLS-CD-068-2021</t>
  </si>
  <si>
    <t>https://community.secop.gov.co/Public/Tendering/OpportunityDetail/Index?noticeUID=CO1.NTC.1812056&amp;isFromPublicArea=True&amp;isModal=False</t>
  </si>
  <si>
    <t>PRESTAR LOS SERVICIOS COMO AUXILIAR DE APOYO ADMINISTRATIVO AL ÁREA DE GESTIÓN POLICIVA DE LA ALCALDÍA LOCAL DE SUMAPAZ</t>
  </si>
  <si>
    <t>CPS-074-2021</t>
  </si>
  <si>
    <t>FDLS-CD-069-2021</t>
  </si>
  <si>
    <t>https://community.secop.gov.co/Public/Tendering/OpportunityDetail/Index?noticeUID=CO1.NTC.1809105&amp;isFromPublicArea=True&amp;isModal=False</t>
  </si>
  <si>
    <t>PRESTAR LOS SERVICIOS PROFESIONALES PARA APOYAR LOS ASUNTOS JURÍDICOS, CONTRACTUALES Y POS-CONTRACTUALES DE LA ALCALDÍA LOCAL DE SUMAPAZ</t>
  </si>
  <si>
    <t>CPS-075-2021</t>
  </si>
  <si>
    <t>FDLS-CD-070-2021</t>
  </si>
  <si>
    <t>https://community.secop.gov.co/Public/Tendering/OpportunityDetail/Index?noticeUID=CO1.NTC.1820474&amp;isFromPublicArea=True&amp;isModal=False</t>
  </si>
  <si>
    <t>PRESTAR LOS SERVICIOS PARA DESARROLLAR ACTIVIDADES LOGÍSTICAS Y OPERATIVAS, EN LOS BIENES Y/O PREDIOS EN DONDE FUNCIONA LA ALCALDÍA LOCAL DE SUMAPAZ</t>
  </si>
  <si>
    <t>CPS-076-2021</t>
  </si>
  <si>
    <t>FDLS-CD-071-2021</t>
  </si>
  <si>
    <t>https://community.secop.gov.co/Public/Tendering/OpportunityDetail/Index?noticeUID=CO1.NTC.1812551&amp;isFromPublicArea=True&amp;isModal=False</t>
  </si>
  <si>
    <t>CPS-077-2021</t>
  </si>
  <si>
    <t>FDLS-CD-072-2021</t>
  </si>
  <si>
    <t>https://community.secop.gov.co/Public/Tendering/OpportunityDetail/Index?noticeUID=CO1.NTC.1821453&amp;isFromPublicArea=True&amp;isModal=False</t>
  </si>
  <si>
    <t>CPS-078-2021</t>
  </si>
  <si>
    <t>FDLS-CD-073-2021</t>
  </si>
  <si>
    <t>https://community.secop.gov.co/Public/Tendering/OpportunityDetail/Index?noticeUID=CO1.NTC.1814010&amp;isFromPublicArea=True&amp;isModal=False</t>
  </si>
  <si>
    <t>PRESTAR LOS SERVICIOS COMO AUXILIAR ADMINISTRATIVO PARA EL ÁREA DE GESTIÓN DE DESARROLLO LOCAL, EN LOS TEMAS DE INFRAESTRUCTURA, DE LA ALCALDÍA LOCAL DE SUMAPAZ</t>
  </si>
  <si>
    <t>CPS-079-2021</t>
  </si>
  <si>
    <t>FDLS-CD-074-2021</t>
  </si>
  <si>
    <t>https://community.secop.gov.co/Public/Tendering/OpportunityDetail/Index?noticeUID=CO1.NTC.1813925&amp;isFromPublicArea=True&amp;isModal=False</t>
  </si>
  <si>
    <t>CPS-080-2021</t>
  </si>
  <si>
    <t>FDLS-CD-075-2021</t>
  </si>
  <si>
    <t>https://community.secop.gov.co/Public/Tendering/OpportunityDetail/Index?noticeUID=CO1.NTC.1812338&amp;isFromPublicArea=True&amp;isModal=False</t>
  </si>
  <si>
    <t>PRESTAR LOS SERVICIOS TÉCNICOS PARA LA GESTIÓN AMBIENTAL-AGROPECUARIA, DEL ÁREA DE GESTIÓN DE DESARROLLO LOCAL DE LA ALCALDÍA LOCAL DE SUMAPAZ</t>
  </si>
  <si>
    <t>CPS-081-2021</t>
  </si>
  <si>
    <t>FDLS-CD-076-2021</t>
  </si>
  <si>
    <t>https://community.secop.gov.co/Public/Tendering/OpportunityDetail/Index?noticeUID=CO1.NTC.1812000&amp;isFromPublicArea=True&amp;isModal=False</t>
  </si>
  <si>
    <t>PRESTAR LOS SERVICIOS DE APOYO LOGÍSTICO Y OPERATIVO PARA LA ALCALDÍA LOCAL DE SUMAPAZ, EN ESPECIAL EN LAS CORREGIDURÍAS DE NAZARETH Y BETANIA</t>
  </si>
  <si>
    <t>CPS-082-2021</t>
  </si>
  <si>
    <t>FDLS-CD-077-2021</t>
  </si>
  <si>
    <t>https://community.secop.gov.co/Public/Tendering/OpportunityDetail/Index?noticeUID=CO1.NTC.1812642&amp;isFromPublicArea=True&amp;isModal=False</t>
  </si>
  <si>
    <t>PRESTAR SUS SERVICIOS PROFESIONALES PARA APOYAR AL EQUIPO DE PRENSA Y COMUNICACIONES DE LA ALCALDÍA LOCAL EN LA CREACIÓN, REALIZACIÓN, PRODUCCIÓN Y EDICIÓN DE VIDEOS, ASÍ COMO EL REGISTRO, EDICIÓN Y LA PRESENTACIÓN DE FOTOGRAFÍAS DE LOS ACONTECIMIENTOS, HECHOS Y EVENTOS EXTERNOS E INTERNOS DE LA ALCALDÍA LOCAL, PARA SER UTILIZADOS COMO INSUMOS DE COMUNICACIÓN EN LOS MEDIOS, ESPECIALMENTE ESCRITOS, DIGITALES Y AUDIOVISUALES</t>
  </si>
  <si>
    <t>CPS-083-2021</t>
  </si>
  <si>
    <t>FDLS-CD-078-2021</t>
  </si>
  <si>
    <t>https://community.secop.gov.co/Public/Tendering/OpportunityDetail/Index?noticeUID=CO1.NTC.1812877&amp;isFromPublicArea=True&amp;isModal=False</t>
  </si>
  <si>
    <t>PRESTAR SUS SERVICIOS PROFESIONALES DE APOYO AL ÁREA DE GESTIÓN DE DESARROLLO LOCAL DE LA ALCALDÍA LOCAL DE SUMAPAZ, EN TEMAS DE REACTIVACIÓN ECONÓMICA, EMPLEOS DE EMERGENCIA</t>
  </si>
  <si>
    <t>CPS-084-2021</t>
  </si>
  <si>
    <t>FDLS-CD-079-2021</t>
  </si>
  <si>
    <t>https://community.secop.gov.co/Public/Tendering/OpportunityDetail/Index?noticeUID=CO1.NTC.1812078&amp;isFromPublicArea=True&amp;isModal=False</t>
  </si>
  <si>
    <t>PRESTAR LOS SERVICIOS PROFESIONALES AL ÁREA DE GESTIÓN DE DESARROLLO LOCAL PARA APOYAR LA PLANEACIÓN, EJECUCIÓN Y SEGUIMIENTO A LOS PROYECTOS DE INVERSIÓN DE MEJORAMIENTO DE VIVIENDA RURAL QUE LE SEAN DESIGNADOS</t>
  </si>
  <si>
    <t>CPS-085-2021</t>
  </si>
  <si>
    <t>FDLS-CD-080-2021*</t>
  </si>
  <si>
    <t>https://community.secop.gov.co/Public/Tendering/OpportunityDetail/Index?noticeUID=CO1.NTC.1840702&amp;isFromPublicArea=True&amp;isModal=False</t>
  </si>
  <si>
    <t>PRESTAR LOS SERVICIOS COMO OPERARIOS DE LA MAQUINARIA PESADA DE PROPIEDAD O TENENCIA DEL FONDO DE DESARROLLO LOCAL DE SUMAPAZ</t>
  </si>
  <si>
    <t>CPS-086-2021</t>
  </si>
  <si>
    <t>CPS-087-2021</t>
  </si>
  <si>
    <t>CPS-088-2021</t>
  </si>
  <si>
    <t>CPS-089-2021</t>
  </si>
  <si>
    <t>CPS-090-2021</t>
  </si>
  <si>
    <t>CPS-091-2021</t>
  </si>
  <si>
    <t>CPS-092-2021</t>
  </si>
  <si>
    <t>FDLS-CD-081-2021</t>
  </si>
  <si>
    <t>https://community.secop.gov.co/Public/Tendering/OpportunityDetail/Index?noticeUID=CO1.NTC.1814511&amp;isFromPublicArea=True&amp;isModal=False</t>
  </si>
  <si>
    <t>PRESTAR LOS SERVICIOS PROFESIONALES AL ÁREA DE GESTIÓN DE DESARROLLO LOCAL PARA APOYAR LA PLANEACIÓN, EJECUCIÓN Y SEGUIMIENTO DE LOS PROYECTOS DE INVERSIÓN RELACIONADOS CON LAS OBRAS DE MITIGACIÓN A DESARROLLAR POR EL FDLS</t>
  </si>
  <si>
    <t>CPS-093-2021</t>
  </si>
  <si>
    <t>FDLS-CD-082-2021</t>
  </si>
  <si>
    <t>https://community.secop.gov.co/Public/Tendering/OpportunityDetail/Index?noticeUID=CO1.NTC.1818969&amp;isFromPublicArea=True&amp;isModal=False</t>
  </si>
  <si>
    <t>PRESTAR LOS SERVICIOS PROFESIONALES ESPECIALIZADOS AL ÁREA DE GESTIÓN DEL DESARROLLO LOCAL DE LA ALCALDÍA LOCAL DE SUMAPAZ</t>
  </si>
  <si>
    <t>CPS-094-2021</t>
  </si>
  <si>
    <t>FDLS-CD-083-2021</t>
  </si>
  <si>
    <t>https://community.secop.gov.co/Public/Tendering/OpportunityDetail/Index?noticeUID=CO1.NTC.1823158&amp;isFromPublicArea=True&amp;isModal=False</t>
  </si>
  <si>
    <t>PRESTAR LOS SERVICIOS PROFESIONALES PARA APOYAR LA PLANEACIÓN, EJECUCIÓN Y SEGUIMIENTO DE LOS PROYECTOS DE INVERSIÓN EN TEMAS DE CULTURA QUE EJECUTE EL FONDO DE DESARROLLO LOCAL DE SUMAPAZ</t>
  </si>
  <si>
    <t>CPS-095-2021</t>
  </si>
  <si>
    <t>FDLS-CD-084-2021</t>
  </si>
  <si>
    <t>https://community.secop.gov.co/Public/Tendering/OpportunityDetail/Index?noticeUID=CO1.NTC.1823712&amp;isFromPublicArea=True&amp;isModal=False</t>
  </si>
  <si>
    <t>PRESTAR LOS SERVICIOS COMO CONDUCTOR DEL CARROTANQUE DE PROPIEDAD DEL FONDO DE DESARROLLO LOCAL DE SUMAPAZ</t>
  </si>
  <si>
    <t>CPS-096-2021</t>
  </si>
  <si>
    <t>FDLS-MC-066-2021</t>
  </si>
  <si>
    <t>https://community.secop.gov.co/Public/Tendering/OpportunityDetail/Index?noticeUID=CO1.NTC.1802527&amp;isFromPublicArea=True&amp;isModal=False</t>
  </si>
  <si>
    <t>CONTRATAR LA PRESTACION DE SERVICIOS DE VIGILANCIA Y SEGURIDAD PRIVADA CON ARMAS, PARA LAS SEDES DE LA ALCALDIA LOCAL DE SUMAPAZ</t>
  </si>
  <si>
    <t>CPS-097-2021</t>
  </si>
  <si>
    <t>FDLS-CD-085-2021</t>
  </si>
  <si>
    <t>https://community.secop.gov.co/Public/Tendering/OpportunityDetail/Index?noticeUID=CO1.NTC.1828826&amp;isFromPublicArea=True&amp;isModal=False</t>
  </si>
  <si>
    <t>PRESTAR LOS SERVICIOS COMO AUXILIAR ADMINISTRATIVO PARA EL CENTRO DE SERVICIOS DE SANTA ROSA</t>
  </si>
  <si>
    <t>CPS-098-2021</t>
  </si>
  <si>
    <t>FDLS-CD-086-2021</t>
  </si>
  <si>
    <t>https://community.secop.gov.co/Public/Tendering/OpportunityDetail/Index?noticeUID=CO1.NTC.1838618&amp;isFromPublicArea=True&amp;isModal=False</t>
  </si>
  <si>
    <t>PRESTAR LOS SERVICIOS COMO AUXILIAR ADMINISTRATIVO EN LOS TEMAS FINANCIEROS DEL ÁREA DE GESTIÓN DE DESARROLLO LOCAL DE LA ALCALDÍA LOCAL DE SUMAPAZ</t>
  </si>
  <si>
    <t>CPS-099-2021</t>
  </si>
  <si>
    <t>FDLS-CD-087-2021</t>
  </si>
  <si>
    <t>https://community.secop.gov.co/Public/Tendering/OpportunityDetail/Index?noticeUID=CO1.NTC.1838491&amp;isFromPublicArea=True&amp;isModal=False</t>
  </si>
  <si>
    <t>CPS-100-2021</t>
  </si>
  <si>
    <t>FDLS-CD-088-2021</t>
  </si>
  <si>
    <t>https://community.secop.gov.co/Public/Tendering/OpportunityDetail/Index?noticeUID=CO1.NTC.1839097&amp;isFromPublicArea=True&amp;isModal=False</t>
  </si>
  <si>
    <t>CPS-101-2021</t>
  </si>
  <si>
    <t>FDLS-CD-089-2021</t>
  </si>
  <si>
    <t>https://community.secop.gov.co/Public/Tendering/OpportunityDetail/Index?noticeUID=CO1.NTC.1838812&amp;isFromPublicArea=True&amp;isModal=False</t>
  </si>
  <si>
    <t>PRESTAR SUS SERVICIOS PROFESIONALES PARA APOYAR AL EQUIPO DE PRENSA Y COMUNICACIONES DE LA ALCALDÍA LOCAL EN LA  REALIZACIÓN DE PRODUCTOS Y PIEZAS DIGITALES, IMPRESAS Y PUBLICITARIAS DE GRAN FORMATO Y DE ANIMACIÓN GRÁFICA, ASÍ COMO APOYAR LA PRODUCCIÓN Y MONTAJE DE EVENTOS</t>
  </si>
  <si>
    <t>CPS-102-2021</t>
  </si>
  <si>
    <t>FDLS-CD-090-2021</t>
  </si>
  <si>
    <t>https://community.secop.gov.co/Public/Tendering/OpportunityDetail/Index?noticeUID=CO1.NTC.1838280&amp;isFromPublicArea=True&amp;isModal=False</t>
  </si>
  <si>
    <t>PRESTAR LOS SERVICIOS DE APOYO ADMINISTRATIVO EN LOS PROCESOS QUE SE ADELANTAN EN EL ALMACÉN DE LA ALCALDÍA LOCAL DE  SUMAPAZ</t>
  </si>
  <si>
    <t>CPS-103-2021</t>
  </si>
  <si>
    <t>FDLS-CD-091-2021</t>
  </si>
  <si>
    <t>https://community.secop.gov.co/Public/Tendering/OpportunityDetail/Index?noticeUID=CO1.NTC.1849107&amp;isFromPublicArea=True&amp;isModal=False</t>
  </si>
  <si>
    <t>PRESTAR LOS SERVICIOS COMO CONDUCTOR DE VEHÍCULOS PESADOS DE PROPIEDAD O TENENCIA DEL FONDO DE DESARROLLO LOCAL DE  SUMAPAZ</t>
  </si>
  <si>
    <t>CPS-104-2021</t>
  </si>
  <si>
    <t>CPS-105-2021</t>
  </si>
  <si>
    <t>CPS-106-2021</t>
  </si>
  <si>
    <t>FDLS-CD-093-2021</t>
  </si>
  <si>
    <t>https://community.secop.gov.co/Public/Tendering/OpportunityDetail/Index?noticeUID=CO1.NTC.1840862&amp;isFromPublicArea=True&amp;isModal=False</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</si>
  <si>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SUMAPAZ</t>
  </si>
  <si>
    <t>CPS-107-2021</t>
  </si>
  <si>
    <t>FDLS-CD-094-2021</t>
  </si>
  <si>
    <t>https://community.secop.gov.co/Public/Tendering/OpportunityDetail/Index?noticeUID=CO1.NTC.1840966&amp;isFromPublicArea=True&amp;isModal=False</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</si>
  <si>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SUMAPAZ</t>
  </si>
  <si>
    <t>CPS-108-2021</t>
  </si>
  <si>
    <t>CPS-109-2021</t>
  </si>
  <si>
    <t>CPS-110-2021</t>
  </si>
  <si>
    <t>CPS-111-2021</t>
  </si>
  <si>
    <t>CPS-112-2021</t>
  </si>
  <si>
    <t>CPS-113-2021</t>
  </si>
  <si>
    <t>FDLS-CD-095-2021</t>
  </si>
  <si>
    <t>https://community.secop.gov.co/Public/Tendering/OpportunityDetail/Index?noticeUID=CO1.NTC.1841521&amp;isFromPublicArea=True&amp;isModal=False</t>
  </si>
  <si>
    <t>CPS-114-2021</t>
  </si>
  <si>
    <t>FDLS-CD-096-2021</t>
  </si>
  <si>
    <t>https://community.secop.gov.co/Public/Tendering/OpportunityDetail/Index?noticeUID=CO1.NTC.1849195&amp;isFromPublicArea=True&amp;isModal=False</t>
  </si>
  <si>
    <t>PRESTAR LOS SERVICIOS PROFESIONALES PARA APOYAR LA FORMULACIÓN, EJECUCIÓN, SEGUIMIENTO Y MEJORA CONTINUA DE LAS HERRAMIENTAS QUE CONFORMAN LA GESTIÓN AMBIENTAL INSTITUCIONAL DE LA ALCALDÍA LOCAL</t>
  </si>
  <si>
    <t>CPS-115-2021</t>
  </si>
  <si>
    <t>FDLS-CD-097-2021</t>
  </si>
  <si>
    <t>https://community.secop.gov.co/Public/Tendering/OpportunityDetail/Index?noticeUID=CO1.NTC.1846655&amp;isFromPublicArea=True&amp;isModal=False</t>
  </si>
  <si>
    <t>CPS-116-2021</t>
  </si>
  <si>
    <t>FDLS-CD-100-2021</t>
  </si>
  <si>
    <t>https://community.secop.gov.co/Public/Tendering/OpportunityDetail/Index?noticeUID=CO1.NTC.1850930&amp;isFromPublicArea=True&amp;isModal=False</t>
  </si>
  <si>
    <t>PRESTAR LOS SERVICIOS COMO OPERARIOS DE LA MAQUINARIA PESADA DE PROPIEDAD O TENENCIA DEL FONDO DE DESARROLLO LOCAL DE  SUMAPAZ</t>
  </si>
  <si>
    <t>CPS-117-2021</t>
  </si>
  <si>
    <t>CPS-118-2021</t>
  </si>
  <si>
    <t>FDLS-CD-101-2021</t>
  </si>
  <si>
    <t>https://community.secop.gov.co/Public/Tendering/OpportunityDetail/Index?noticeUID=CO1.NTC.1851229&amp;isFromPublicArea=True&amp;isModal=False</t>
  </si>
  <si>
    <t>PRESTAR LOS SERVICIOS DE APOYO A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</si>
  <si>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CPS-119-2021</t>
  </si>
  <si>
    <t>PRESTAR LOS SERVICIOS DE APOYO A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</si>
  <si>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CPS-120-2021</t>
  </si>
  <si>
    <t>FDLS-CD-102-2021</t>
  </si>
  <si>
    <t>https://community.secop.gov.co/Public/Tendering/OpportunityDetail/Index?noticeUID=CO1.NTC.1854891&amp;isFromPublicArea=True&amp;isModal=False</t>
  </si>
  <si>
    <t>PRESTAR LOS SERVICIOS DE APOYO EN LAS LABORES DE OFICIOS VARIOS Y NOTIFICACIÓN PARA LA CUENCA DEL RIO BLANCO, DE LA ALCALDÍA LOCAL DE SUMAPAZ</t>
  </si>
  <si>
    <t>CPS-121-2021</t>
  </si>
  <si>
    <t>FDLS-CD-103-2021</t>
  </si>
  <si>
    <t>https://community.secop.gov.co/Public/Tendering/OpportunityDetail/Index?noticeUID=CO1.NTC.1850859&amp;isFromPublicArea=True&amp;isModal=False</t>
  </si>
  <si>
    <t>CPS-122-2021</t>
  </si>
  <si>
    <t>FDLS-CD-104-2021</t>
  </si>
  <si>
    <t>https://community.secop.gov.co/Public/Tendering/OpportunityDetail/Index?noticeUID=CO1.NTC.1853488&amp;isFromPublicArea=True&amp;isModal=False</t>
  </si>
  <si>
    <t>CAR-123-2021</t>
  </si>
  <si>
    <t>FDLS-CD-105-2021</t>
  </si>
  <si>
    <t>https://community.secop.gov.co/Public/Tendering/OpportunityDetail/Index?noticeUID=CO1.NTC.1852347&amp;isFromPublicArea=True&amp;isModal=False</t>
  </si>
  <si>
    <t>ADQUIRIR A TÍTULO DE ARRENDAMIENTO UNA (1) VIVIENDA PARA EL FUNCIONAMIENTO DEL PUESTO DE CONTROL Y DESINFECCIÓN EN LA LOCALIDAD DE SUMAPAZ”</t>
  </si>
  <si>
    <t>CPS-124-2021</t>
  </si>
  <si>
    <t>FDLS-CD-106-2021</t>
  </si>
  <si>
    <t>PRESTAR LOS SERVICIOS DE APOYO COMO AUXILIAR ADMINISTRATIVO EN LAS LABORES DE OFICIOS VARIOS Y NOTIFICACIÓN PARA LA CUENCA DEL SUMAPAZ, DE LA ALCALDÍA LOCAL DE SUMAPAZ</t>
  </si>
  <si>
    <t>CPS-125-2021</t>
  </si>
  <si>
    <t>FDLS-CD-107-2021</t>
  </si>
  <si>
    <t>https://community.secop.gov.co/Public/Tendering/OpportunityDetail/Index?noticeUID=CO1.NTC.1857327&amp;isFromPublicArea=True&amp;isModal=False</t>
  </si>
  <si>
    <t>PRESTAR LOS SERVICIOS DE APOYO A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</si>
  <si>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CPS-126-2021</t>
  </si>
  <si>
    <t>FDLS-CD-108-2021</t>
  </si>
  <si>
    <t>https://community.secop.gov.co/Public/Tendering/OpportunityDetail/Index?noticeUID=CO1.NTC.1855172&amp;isFromPublicArea=True&amp;isModal=False</t>
  </si>
  <si>
    <t>PRESTAR LOS SERVICIOS PROFESIONALES DE APOYO AL ÁREA DE GESTIÓN DE DESARROLLO LOCAL DE LA ALCALDÍA LOCAL DE SUMAPAZ, EN  TEMAS RELACIONADOS CON EL EMPLEO LOCAL Y CORAZÓN PRODUCTIVO</t>
  </si>
  <si>
    <t>CPS-127-2021</t>
  </si>
  <si>
    <t>FDLS-CD-109-2021</t>
  </si>
  <si>
    <t>https://community.secop.gov.co/Public/Tendering/OpportunityDetail/Index?noticeUID=CO1.NTC.1859436&amp;isFromPublicArea=True&amp;isModal=False</t>
  </si>
  <si>
    <t>CPS-128-2021</t>
  </si>
  <si>
    <t>FDLS-CD-110-2021</t>
  </si>
  <si>
    <t>https://community.secop.gov.co/Public/Tendering/OpportunityDetail/Index?noticeUID=CO1.NTC.1867210&amp;isFromPublicArea=True&amp;isModal=False</t>
  </si>
  <si>
    <t>CPS-129-2021</t>
  </si>
  <si>
    <t>CPS-130-2021</t>
  </si>
  <si>
    <t>FDLS-CD-112-2021</t>
  </si>
  <si>
    <t>https://community.secop.gov.co/Public/Tendering/OpportunityDetail/Index?noticeUID=CO1.NTC.1876563&amp;isFromPublicArea=True&amp;isModal=False</t>
  </si>
  <si>
    <t>PRESTAR LOS SERVICIOS COMO AUXILIAR ADMINISTRATIVO PARA LA GESTIÓN AMBIENTAL DEL ÁREA DE GESTIÓN DE DESARROLLO LOCAL DE LA ALCALDÍA LOCAL DE SUMAPAZ</t>
  </si>
  <si>
    <t>CPS-131-2021</t>
  </si>
  <si>
    <t>FDLS-MC-092-2021</t>
  </si>
  <si>
    <t>https://community.secop.gov.co/Public/Tendering/OpportunityDetail/Index?noticeUID=CO1.NTC.1838187&amp;isFromPublicArea=True&amp;isModal=False</t>
  </si>
  <si>
    <t>PRESTAR EL SERVICIO DE MONITOREO VEHICULAR INTEGRAL POR GPS SATELITAL PARA LA MAQUINARIA DE PROPIEDAD O TENENCIA DEL FONDO DE DESARROLLO LOCAL DE SUMAPAZ</t>
  </si>
  <si>
    <t>CPS-132-2021</t>
  </si>
  <si>
    <t>FDLS-CD-113-2021</t>
  </si>
  <si>
    <t>https://community.secop.gov.co/Public/Tendering/OpportunityDetail/Index?noticeUID=CO1.NTC.1875553&amp;isFromPublicArea=True&amp;isModal=False</t>
  </si>
  <si>
    <t>PRESTAR LOS SERVICIOS PROFESIONALES JURÍDICOS PARA APOYAR LOS ASUNTOS PRECONTRACTUALES, CONTRACTUALES Y POSTCONTRACTUALES DEL ÁREA DE GESTIÓN DE DESARROLLO LOCAL DE LA ALCALDÍA LOCAL DE SUMAPAZ</t>
  </si>
  <si>
    <t>CPS-133-2021</t>
  </si>
  <si>
    <t>FDLS-MC-098-2021</t>
  </si>
  <si>
    <t>https://community.secop.gov.co/Public/Tendering/OpportunityDetail/Index?noticeUID=CO1.NTC.1842704&amp;isFromPublicArea=True&amp;isModal=False</t>
  </si>
  <si>
    <t>PRESTAR EL SERVICIO DE AVITUALLAMIENTO (ALIMENTACIÓN) PARA LA REALIZACIÓN DE EVENTOS Y/O ACTIVIDADES DE GESTIÓN, PROMOCIÓN Y PARTICIPACIÓN</t>
  </si>
  <si>
    <t>CPS-134-2021</t>
  </si>
  <si>
    <t>FDLS-MC-099-2021</t>
  </si>
  <si>
    <t>https://community.secop.gov.co/Public/Tendering/OpportunityDetail/Index?noticeUID=CO1.NTC.1854147&amp;isFromPublicArea=True&amp;isModal=False</t>
  </si>
  <si>
    <t>PRESTAR LOS SERVICIOS LOGÍSTICOS PARA LA REALIZACIÓN DE LA AUDIENCIA PÚBLICA DE RENDICIÓN DE CUENTAS DE LA VIGENCIA 2020 PARA LA LOCALIDAD DE SUMAPAZ</t>
  </si>
  <si>
    <t>CPS-135-2021</t>
  </si>
  <si>
    <t>FDLS-CD-114-2021</t>
  </si>
  <si>
    <t>https://community.secop.gov.co/Public/Tendering/OpportunityDetail/Index?noticeUID=CO1.NTC.1896796&amp;isFromPublicArea=True&amp;isModal=False</t>
  </si>
  <si>
    <t>PRESTAR LOS SERVICIOS COMO AUXILIAR ADMINISTRATIVO PARA LA CORREGIDURÍA DE NAZARETH</t>
  </si>
  <si>
    <t>CPS-136-2021</t>
  </si>
  <si>
    <t>FDLS-CD-115-2021</t>
  </si>
  <si>
    <t>https://community.secop.gov.co/Public/Tendering/OpportunityDetail/Index?noticeUID=CO1.NTC.1897343&amp;isFromPublicArea=True&amp;isModal=False</t>
  </si>
  <si>
    <t>PRESTAR SUS SERVICIOS COMO AUXILIAR ADMINISTRATIVO PARA EL ÁREA DE GESTIÓN DEL DESARROLLO LOCAL, DE LA ALCALDÍA LOCAL DE SUMAPAZ</t>
  </si>
  <si>
    <t>CPS-137-2021</t>
  </si>
  <si>
    <t>FDLS-CD-116-2021</t>
  </si>
  <si>
    <t>https://community.secop.gov.co/Public/Tendering/OpportunityDetail/Index?noticeUID=CO1.NTC.1905978&amp;isFromPublicArea=True&amp;isModal=False</t>
  </si>
  <si>
    <t>CPS-138-2021</t>
  </si>
  <si>
    <t>FDLS-CD-117-2021</t>
  </si>
  <si>
    <t>https://community.secop.gov.co/Public/Tendering/OpportunityDetail/Index?noticeUID=CO1.NTC.1911958&amp;isFromPublicArea=True&amp;isModal=False</t>
  </si>
  <si>
    <t>PRESTAR LOS SERVICIOS PROFESIONALES COMO ABOGADO, PARA EL TRAMITE DE LOS ASUNTOS JURIDICOS Y LEGALES, QUE REQUIERAN LOS PROCESOS MISIONALES Y ADMINISTRATIVOS QUE SE ADELANTAN EN LA ALCALDÍA LOCAL DE SUMAPAZ</t>
  </si>
  <si>
    <t>CPS-139-2021</t>
  </si>
  <si>
    <t>FDRS-CD-118-2021</t>
  </si>
  <si>
    <t>PRESTAR SUS SERVICIOS PROFESIONALES PARA APOYAR AL EQUIPO DE PRENSA Y COMUNICACIONES DE LA ALCALDÍA LOCAL EN LA CREACIÓN, REALIZACIÓN, PRODUCCIÓN Y EDICIÓN DE VIDEOS, ASÍ́COMO EL REGISTRO, EDICIÓN Y LA PRESENTACIÓN DE FOTOGRAFÍAS DE LOS ACONTECIMIENTOS, HECHOS Y EVENTOS EXTERNOS E INTERNOS DE LA ALCALDÍA LOCAL, PARA SER UTILIZADOS COMO INSUMOS DE COMUNICACIÓN EN LOS MEDIOS, ESPECIALMENTE ESCRITOS, DIGITALES Y AUDIOVISUALES</t>
  </si>
  <si>
    <t>CPS-140-2021</t>
  </si>
  <si>
    <t>FDRS-119-2021</t>
  </si>
  <si>
    <t>https://community.secop.gov.co/Public/Tendering/OpportunityDetail/Index?noticeUID=CO1.NTC.1931423&amp;isFromPublicArea=True&amp;isModal=False</t>
  </si>
  <si>
    <t>PRESTAR LOS SERVICIOS PROFESIONALES ESPECIALIZADOS PARA ATENDER EL PROCESO DE ATENCIÓN DE VÍCTIMAS, LEGALIZACIÓN DE PREDIOS, JUSTICIA REITERATIVA, ENTRE OTROS, PARA LA ALCALDÍA LOCAL DE SUMAPAZ</t>
  </si>
  <si>
    <t>CPS-141-2021</t>
  </si>
  <si>
    <t>FDLS-MC-111-2021</t>
  </si>
  <si>
    <t>https://community.secop.gov.co/Public/Tendering/OpportunityDetail/Index?noticeUID=CO1.NTC.1917898&amp;isFromPublicArea=True&amp;isModal=False</t>
  </si>
  <si>
    <t>CPS-142-2021</t>
  </si>
  <si>
    <t>FDRS-CD-120-2021</t>
  </si>
  <si>
    <t>https://community.secop.gov.co/Public/Tendering/OpportunityDetail/Index?noticeUID=CO1.NTC.1937587&amp;isFromPublicArea=True&amp;isModal=False</t>
  </si>
  <si>
    <t>CPS-143-2021</t>
  </si>
  <si>
    <t>FDRS-CD-121-2021</t>
  </si>
  <si>
    <t>https://community.secop.gov.co/Public/Tendering/OpportunityDetail/Index?noticeUID=CO1.NTC.1941063&amp;isFromPublicArea=True&amp;isModal=False</t>
  </si>
  <si>
    <t>PRESTAR SUS SERVICIOS PROFESIONALES AL ÁREA GESTIÓN DE DESARROLLO LOCAL, EN LOS TEMAS RELACIONADOS CON LA GESTIÓN CULTURAL DE LA LOCALIDAD DE SUMAPAZ</t>
  </si>
  <si>
    <t>CPS-144-2021</t>
  </si>
  <si>
    <t>FDRS-CD-123-2021</t>
  </si>
  <si>
    <t>https://community.secop.gov.co/Public/Tendering/OpportunityDetail/Index?noticeUID=CO1.NTC.1957373&amp;isFromPublicArea=True&amp;isModal=False</t>
  </si>
  <si>
    <t>CPS-145-2021</t>
  </si>
  <si>
    <t>FDRS-CD.-124-2021</t>
  </si>
  <si>
    <t>https://community.secop.gov.co/Public/Tendering/OpportunityDetail/Index?noticeUID=CO1.NTC.1957863&amp;isFromPublicArea=True&amp;isModal=False</t>
  </si>
  <si>
    <t>PRESTAR LOS SERVICIOS PROFESIONALES PARA APOYAR JURÍDICAMENTE LAS RESPUESTAS A LAS SOLICITUDES RADICADAS POR LOS ENTES DE CONTROL, CONCEJO DE BOGOTÁ Y TEMAS RELACIONADOS CON PLANES DE MEJORAMIENTO DE LA ALCALDÍA LOCAL DE SUMAPAZ</t>
  </si>
  <si>
    <t>CPS-146-2021</t>
  </si>
  <si>
    <t>FDRS-CD-126-2021</t>
  </si>
  <si>
    <t>https://community.secop.gov.co/Public/Tendering/OpportunityDetail/Index?noticeUID=CO1.NTC.1967524&amp;isFromPublicArea=True&amp;isModal=False</t>
  </si>
  <si>
    <t>PRESTAR SUS SERVICIOS COMO TÉCNICO DE APOYO ADMINISTRATIVO AL ÁREA DE GESTIÓN DEL DESARROLLO LOCAL EN LA ALCALDÍA LOCAL DE SUMAPAZ</t>
  </si>
  <si>
    <t>CPS-147-2021</t>
  </si>
  <si>
    <t>FDRS-CD-127-2021</t>
  </si>
  <si>
    <t>https://community.secop.gov.co/Public/Tendering/OpportunityDetail/Index?noticeUID=CO1.NTC.1992430&amp;isFromPublicArea=True&amp;isModal=False</t>
  </si>
  <si>
    <t>PRESTAR LOS SERVICIOS COMO AUXILIAR ADMINISTRATIVO EN LA GESTIÓN DE INFRAESTRUCTURA EN LA ALCALDÍA LOCAL DE SUMAPAZ</t>
  </si>
  <si>
    <t>CPS-148-2021</t>
  </si>
  <si>
    <t>FDRS-CD-128-2021</t>
  </si>
  <si>
    <t>https://community.secop.gov.co/Public/Tendering/OpportunityDetail/Index?noticeUID=CO1.NTC.1997323&amp;isFromPublicArea=True&amp;isModal=False</t>
  </si>
  <si>
    <t>CPS-149-2021</t>
  </si>
  <si>
    <t>FDRS-CD-129-2021</t>
  </si>
  <si>
    <t>https://community.secop.gov.co/Public/Tendering/OpportunityDetail/Index?noticeUID=CO1.NTC.1996821&amp;isFromPublicArea=True&amp;isModal=False</t>
  </si>
  <si>
    <t>PRESTAR LOS SERVICIOS PROFESIONALES ESPECIALIZADOS PARA APOYAR LA IMPLEMENTACIÓN Y GESTIÓN DE ESTRATEGIAS DE 
FORTALECIMIENTO DE LOS SISTEMAS LOCALES DE JUSTICIA ESTABLECIDAS EN EL PROYECTO 1683</t>
  </si>
  <si>
    <t>CSE-150-2021</t>
  </si>
  <si>
    <t>FRDS-SAMC-122-2021</t>
  </si>
  <si>
    <t>https://community.secop.gov.co/Public/Tendering/OpportunityDetail/Index?noticeUID=CO1.NTC.1939044&amp;isFromPublicArea=True&amp;isModal=False</t>
  </si>
  <si>
    <t>CONTRATAR LOS SEGUROS QUE AMPAREN LOS INTERESES PATRIMONIALES ACTUALES Y FUTUROS, ASÍ COMO LOS BIENES DE PROPIEDAD DE LA ALCALDIA LOCAL DE SUMAPAZ, QUE ESTÉN BAJO SU RESPONSABILIDAD Y CUSTODIA Y AQUELLOS QUE SEAN ADQUIRIDOS PARA DESARROLLAR LAS FUNCIONES INHERENTES A SU ACTIVIDAD, ASI COMO CUALQUIER OTRA PÓLIZA DE SEGUROS QUE REQUIERA LA ENTIDAD EN EL DESARROLLO DE SU ACTIVIDAD</t>
  </si>
  <si>
    <t>CAR-151-2021</t>
  </si>
  <si>
    <t>FDRS-CD-132-2021</t>
  </si>
  <si>
    <t>https://community.secop.gov.co/Public/Tendering/OpportunityDetail/Index?noticeUID=CO1.NTC.1997555&amp;isFromPublicArea=True&amp;isModal=False</t>
  </si>
  <si>
    <t>ADQUIRIR A TÍTULO DE ARRENDAMIENTO UNA (1) BODEGA PARA EL FUNCIONAMIENTO DEL PUESTO DE DESINFECCIÓN EN LA LOCALIDAD DE SUMAPAZ</t>
  </si>
  <si>
    <t>CPS-152-2021</t>
  </si>
  <si>
    <t>FDRS-CD-133-2021</t>
  </si>
  <si>
    <t>https://community.secop.gov.co/Public/Tendering/OpportunityDetail/Index?noticeUID=CO1.NTC.2011407&amp;isFromPublicArea=True&amp;isModal=False</t>
  </si>
  <si>
    <t>PRESTAR LOS SERVICIOS PROFESIONALES PARA APOYAR LA IMPLEMENTACIÓN Y GESTIÓN DE ESTRATEGIAS DE FORTALECIMIENTO DE LOS SISTEMAS LOCALES DE JUSTICIA ESTABLECIDAS EN EL PROYECTO 1683</t>
  </si>
  <si>
    <t>CPS-153-2021</t>
  </si>
  <si>
    <t>FDRS-CD-134-2021</t>
  </si>
  <si>
    <t>https://community.secop.gov.co/Public/Tendering/OpportunityDetail/Index?noticeUID=CO1.NTC.2028979&amp;isFromPublicArea=True&amp;isModal=False</t>
  </si>
  <si>
    <t>EL CONTRATO QUE SE PRETENDE CELEBRAR TENDRÁ POR OBJETO PRESTAR LOS SERVICIOS PROFESIONALES DE APOYO AL ÁREA DE GESTIÓN DE DESARROLLO LOCAL DE LA ALCALDÍA LOCAL DE SUMAPAZ, EN TEMAS RELACIONADOS CON EL EMPLEO LOCAL Y CORAZÓN PRODUCTIVO</t>
  </si>
  <si>
    <t>CPS-154-2021</t>
  </si>
  <si>
    <t>FDRS-CD-135-2021</t>
  </si>
  <si>
    <t>https://community.secop.gov.co/Public/Tendering/OpportunityDetail/Index?noticeUID=CO1.NTC.2012254&amp;isFromPublicArea=True&amp;isModal=False</t>
  </si>
  <si>
    <t>CPS-155-2021</t>
  </si>
  <si>
    <t>FDRS-CD-136-2021</t>
  </si>
  <si>
    <t>https://community.secop.gov.co/Public/Tendering/OpportunityDetail/Index?noticeUID=CO1.NTC.2012363&amp;isFromPublicArea=True&amp;isModal=False</t>
  </si>
  <si>
    <t>CPS-156-2021</t>
  </si>
  <si>
    <t>FDRS-CD-138-2021</t>
  </si>
  <si>
    <t>https://community.secop.gov.co/Public/Tendering/OpportunityDetail/Index?noticeUID=CO1.NTC.2042508&amp;isFromPublicArea=True&amp;isModal=False</t>
  </si>
  <si>
    <t>PRESTAR LOS SERVICIOS DE APOYO ADMINISTRATIVO EN LOS PROCESOS QUE SE ADELANTAN EN EL ALMACÉN DE LA ALCALDÍA LOCAL DE SUMAPAZ</t>
  </si>
  <si>
    <t>CIA-157-2021</t>
  </si>
  <si>
    <t>FDRS-CD-137-2021</t>
  </si>
  <si>
    <t>https://community.secop.gov.co/Public/Tendering/OpportunityDetail/Index?noticeUID=CO1.NTC.2028938&amp;isFromPublicArea=True&amp;isModal=False</t>
  </si>
  <si>
    <t>DESARROLLAR UN PROCESO DE INTERVENCIÓN QUE GARANTICE EL DERECHO A LAS COMUNICACIONES, MEDIANTE LA OPERACIÓN, ADMINISTRACIÓN Y MANTENIMIENTO DE LOS CINCO (5) CENTROS DE CONECTIVIDAD CAMPESINA EXISTENTE</t>
  </si>
  <si>
    <t>CPS-158-2021</t>
  </si>
  <si>
    <t>FDRS-CD-140-2021</t>
  </si>
  <si>
    <t>https://community.secop.gov.co/Public/Tendering/OpportunityDetail/Index?noticeUID=CO1.NTC.2047302&amp;isFromPublicArea=True&amp;isModal=False</t>
  </si>
  <si>
    <t>PRESTAR LOS SERVICIOS DE APOYO ADMINISTRATIVO AL ÁREA GESTIÓN DE DESARROLLO LOCAL, EN LA GESTIÓN CULTURAL DE LA LOCALIDAD DE SUMAPAZ</t>
  </si>
  <si>
    <t>CPS-159-2021</t>
  </si>
  <si>
    <t>FDRS-SAMC-125-2021</t>
  </si>
  <si>
    <t>https://community.secop.gov.co/Public/Tendering/OpportunityDetail/Index?noticeUID=CO1.NTC.2026594&amp;isFromPublicArea=True&amp;isModal=False</t>
  </si>
  <si>
    <t>CONTRATAR LA PRESTACIÓN DE SERVICIOS DE VIGILANCIA Y SEGURIDAD PRIVADA CON ARMAS, PARA LAS SEDES DE LA ALCALDIA LOCAL DE SUMAPAZ</t>
  </si>
  <si>
    <t>CPS-160-2021</t>
  </si>
  <si>
    <t>FDRS-MC-139-2021</t>
  </si>
  <si>
    <t>https://community.secop.gov.co/Public/Tendering/OpportunityDetail/Index?noticeUID=CO1.NTC.2037307&amp;isFromPublicArea=True&amp;isModal=False</t>
  </si>
  <si>
    <t>CONTRATAR LA PÓLIZA DE VIDA GRUPO DE LOS EDILES Y EDILESAS DE LA ALCALDIA LOCAL DE SUMAPAZ</t>
  </si>
  <si>
    <t>CPS-161-2021</t>
  </si>
  <si>
    <t>FDRS-CD-142-2021</t>
  </si>
  <si>
    <t>https://community.secop.gov.co/Public/Tendering/OpportunityDetail/Index?noticeUID=CO1.NTC.2071061&amp;isFromPublicArea=True&amp;isModal=False</t>
  </si>
  <si>
    <t>PRESTAR LOS SERVICIOS PROFESIONALES PARA APOYAR LA PLANEACIÓN, SEGUIMIENTO, EJECUCIÓN Y CONTROL DEL PROYECTO DE INVERSIÓN “ACUEDUCTOS VEREDALES Y SANEAMIENTO BÁSICO” EN LA LOCALIDAD DE SUMAPAZ</t>
  </si>
  <si>
    <t>CPS-162-2021</t>
  </si>
  <si>
    <t>FDRS-CD-143-2021</t>
  </si>
  <si>
    <t>https://community.secop.gov.co/Public/Tendering/OpportunityDetail/Index?noticeUID=CO1.NTC.2077283&amp;isFromPublicArea=True&amp;isModal=False</t>
  </si>
  <si>
    <t>PRESTAR LOS SERVICIOS PROFESIONALES PARA APOYAR LA EJECUCIÓN DE LA META BENEFICIAR 150 PERSONAS A TRAVÉS DE ESTRATEGIAS PARA EL FORTALECIMIENTO DE LOS MECANISMOS DE JUSTICIA COMUNITARIA. 1683 DE LA ALCALDÍA LOCAL DE SUMAPAZ</t>
  </si>
  <si>
    <t>CSU-163-2021</t>
  </si>
  <si>
    <t>FDRS-SASI-130-2021</t>
  </si>
  <si>
    <t>https://community.secop.gov.co/Public/Tendering/OpportunityDetail/Index?noticeUID=CO1.NTC.2025735&amp;isFromPublicArea=True&amp;isModal=False</t>
  </si>
  <si>
    <t>CONTRATAR EL SUMINISTRO DE MATERIALES, INSUMOS, INSTRUMENTOS, ELEMENTOS, EQUIPOS Y HERRAMIENTAS PARA EL DESARROLLO DE LOS PROYECTOS DE INVERSIÓN E INICIATIVAS LOCALES DEL FONDO DE DESARROLLO RURAL DE SUMAPAZ</t>
  </si>
  <si>
    <t>CSU-164-2021</t>
  </si>
  <si>
    <t>CSU-165-2021</t>
  </si>
  <si>
    <t>CIA-166-2021</t>
  </si>
  <si>
    <t>FDRS-CD-144-2021</t>
  </si>
  <si>
    <t>https://www.contratos.gov.co/consultas/detalleProceso.do?numConstancia=21-22-27410&amp;g-recaptcha-response=03AGdBq26SqJTDb8ZqhwPC7t0MjNliPkLoUJah-v_2pC2lSaDBrQv2ol7jtR8STqC1mgVacwZ9CMsCwF0HzOwQcSA8gws4vOjQIBVwV_LctIO2ZJ8VN6PeO7uShwja1BOW_5xbQRLaom4ywEb9vgp3EhjEgvB1WjtE-6lRPSZm7Ld4gMSuIE_MJn0GH7O89Rawk4Eazzn2rQZBHK4hq8Dmu6hSavpwGVPAGmZt7U-nJF7DPwLkoS5bkm9x3XVgOTlkfdpNXHd865kRZWjU7SwOcqPSBUzgnc2H6UUR2Pay8NIMIsbIU5N9Z4YxhTiKfY84AqzDMw7-gLdUw0wcMSUFFrIsjTh8VYIWqnLvD7CwLEhWZv_SAjch5ER8f7P00_puXVNzYRimmGRPi_WGcTweZ8VvMkd_X3K7aiQEB-NRD9G-OK9UVvxn2EA1xspI8-fnZlww8u6entqN</t>
  </si>
  <si>
    <t>AUNAR ESFUERZOS TECNICOS, ADMINISTRATIVOS, JURIDICOS Y FINANCIEROS, ENTRE LA SECRETARIA DE EDUCACION EL DISTRITO Y LOS FONDOS DE DESARROLLO LOCAL QUE HACEN PARTE DEL DISTRITO CAPITAL, PARA LA IMPLEMENTACION DE UN NUEVO MODELO INCLUSIVO, EFICIENTE Y FLEXIBLE PARA EL ACCESO Y LA PERMANENCIA DE LAS Y LOS JOVENES EGRESADOS DE INSTITUCIONES DE EDUCACION MEDIA A PROGRAMAS DE EDUCACION SUPERIOR</t>
  </si>
  <si>
    <t>CPS-167-2021</t>
  </si>
  <si>
    <t>FDRS-CD-145-2021</t>
  </si>
  <si>
    <t>https://community.secop.gov.co/Public/Tendering/OpportunityDetail/Index?noticeUID=CO1.NTC.2105892&amp;isFromPublicArea=True&amp;isModal=False</t>
  </si>
  <si>
    <t>PRESTAR LOS SERVICIOS COMO AUXILIAR ADMINISTRATIVO EN LA EJECUCIÓN DEL PROYECTO 1683 DE LA ALCALDÍA LOCAL DE SUMAPAZ</t>
  </si>
  <si>
    <t>CSU-168-2021</t>
  </si>
  <si>
    <t>CSU-169-2021</t>
  </si>
  <si>
    <t>CPS-170-2021</t>
  </si>
  <si>
    <t>FDRS-LP-131-2021</t>
  </si>
  <si>
    <t>https://community.secop.gov.co/Public/Tendering/OpportunityDetail/Index?noticeUID=CO1.NTC.2030122&amp;isFromPublicArea=True&amp;isModal=False</t>
  </si>
  <si>
    <t>PRESTACIÓN DEL SERVICIO DE MANTENIMIENTO DE LA MAQUINARIA Y VEHICULOS PESADOS DE PROPIEDAD, GUARDA Y/O TENENCIA DEL FONDO DE DESARROLLO RURAL DE SUMAPAZ CON SUMINISTRO DE REPUESTOS, LLANTAS, INSUMOS, ACCESORIOS Y MANO DE OBRA</t>
  </si>
  <si>
    <t>CPS-171-2021</t>
  </si>
  <si>
    <t>FDRS-CD-146-2021</t>
  </si>
  <si>
    <t>https://community.secop.gov.co/Public/Tendering/OpportunityDetail/Index?noticeUID=CO1.NTC.2120244&amp;isFromPublicArea=True&amp;isModal=False</t>
  </si>
  <si>
    <t>PRESTAR LOS SERVICIOS PROFESIONALES PARA APOYAR LA EJECUCIÓN DE LA META ATENDER A 200 PERSONAS EN ESTRATEGIAS DE ACCESO A LA JUSTICIA INTEGRAL EN LA CIUDAD DEL PROYECTO 1683 DE LA ALCALDÍA LOCAL DE SUMAPAZ</t>
  </si>
  <si>
    <t>CPS-172-2021</t>
  </si>
  <si>
    <t>FDRS-CD-147-2021</t>
  </si>
  <si>
    <t>PRESTAR LOS SERVICIOS DE AUXILIAR ADMINISTRATIVO EN LA EJECUCIÓN DEL PROYECTO 1587 DE LA ALCALDIA LOCAL DE SUMAPAZ</t>
  </si>
  <si>
    <t>CPS-173-2021</t>
  </si>
  <si>
    <t>FDRS-CD-148-2021</t>
  </si>
  <si>
    <t>https://community.secop.gov.co/Public/Tendering/OpportunityDetail/Index?noticeUID=CO1.NTC.2148722&amp;isFromPublicArea=True&amp;isModal=False</t>
  </si>
  <si>
    <t>PRESTAR LOS SERVICIOS DE APOYO ADMINISTRATIVO AL ÁREA DE GESTIÓN DE DESARROLLO LOCAL EN LOS PROCESOS RELACIONADOS CON EL PROYECTO DE INVERSIÓN 1641</t>
  </si>
  <si>
    <t>CPS-174-2021</t>
  </si>
  <si>
    <t>FDRS-CD-150-2021</t>
  </si>
  <si>
    <t>https://community.secop.gov.co/Public/Tendering/OpportunityDetail/Index?noticeUID=CO1.NTC.2163816&amp;isFromPublicArea=True&amp;isModal=False</t>
  </si>
  <si>
    <t>PRESTAR LOS SERVICIOS PROFESIONALES PARA APOYAR LA ADMINISTRACIÓN Y OPERACIÓN DE LOS CENTROS DE CONECTIVIDAD CAMPESINA DE LA LOCALIDAD DE SUMAPAZ, DEL PROYECTO 1692</t>
  </si>
  <si>
    <t>CIA-175-2021</t>
  </si>
  <si>
    <t>FDRS-CD-152-2021</t>
  </si>
  <si>
    <t>https://community.secop.gov.co/Public/Tendering/OpportunityDetail/Index?noticeUID=CO1.NTC.2168920&amp;isFromPublicArea=True&amp;isModal=False</t>
  </si>
  <si>
    <t>GARANTIZAR EL DERECHO A LAS COMUNICACIONES, MEDIANTE LA OPERACIÓN DE LOS CINCO (5) CENTROS DE CONECTIVIDAD CAMPESINA EXISTENTES Y LA APERTURA DE UNO (1) NUEVO EN ( TUNAL ALTO ) Y UNA SOLUCION WIFI EN LA LOCALIDAD DE SUMAPAZ</t>
  </si>
  <si>
    <t>CIN-176-2021</t>
  </si>
  <si>
    <t>FDRS-CMA-141-2021</t>
  </si>
  <si>
    <t>https://www.contratos.gov.co/consultas/detalleProceso.do?numConstancia=21-15-12080612&amp;g-recaptcha-response=03AGdBq26LdzWGdzYm6aIBluSOO2OflPgY3DQGUQ6z8IIJkPv4_305B32b7jwytEOyKBTz-fTIhLPCYNP2t0iVKOGbP-YWDj09RXUUTKewsh1L5JpoC2TqaBg_Jz_Le-V6-W8QT0U91GipZzb4C-HuHiNNCC3HuX__7s3Gcsm51sOIl07dQQXOknRlYpmZEom417IfwwlfkNXvcbpS06BGAjfZeqENXChVJOTGMzAQzWRwWGbXwrsALr6UrjVidMSR5eE3sSVwknJYdYOhmji3TMgHvv3FRUUb9S5DUuDBDIw0b1SmwnPs2Ws1QvpFqr5SURqZES0CEX8Mat4vsMZuFqzVJlWoxsXZSQG5sMmi36rkcMI8u_0oGzgvTmaPPhyEQ7v59h3awMfMzXhLz0jtB02er7Fb3f_dQH4Q6aeyOakmQ2AOUopfPPG4b-s_FHf6I3K4QztpfYIllfUvOvwolaY3SXPMivl1_A</t>
  </si>
  <si>
    <t>REALIZAR LA INTERVENTORIA TECNICA ADMINISTRATIVA FINANCIERA JURIDICA Y AMBIENTAL AL CONTRATO DERIVADO DE LA LICITACION PUBLICA No FDRS LP 131 2021 QUE TENDRA POR OBJETO PRESTACIoN DEL SERVICIO DE MANTENIMIENTO DE LA MAQUINARIA Y VEHICULOS PESADOS DE PROPIEDAD GUARDA Y O TENENCIA DEL FONDO DE DESARROLLO RURAL DE SUMAPAZ CON SUMINISTRO DE REPUESTOS LLANTAS INSUMOS ACCESORIOS Y MANO DE OBRA</t>
  </si>
  <si>
    <t>CPS-177-2021</t>
  </si>
  <si>
    <t>FDRS-CD-156-2021</t>
  </si>
  <si>
    <t>https://community.secop.gov.co/Public/Tendering/OpportunityDetail/Index?noticeUID=CO1.NTC.2187435&amp;isFromPublicArea=True&amp;isModal=False</t>
  </si>
  <si>
    <t>PRESTAR SUS SERVICIOS COMO AUXILIAR ADMINISTRATIVO PARA OPERATIVIZAR LOS CENTROS DE CONECTIVIDAD CAMPESINA DE LA LOCALIDAD DE SUMAPAZ, DEL PROYECTO 1692</t>
  </si>
  <si>
    <t>CPS-178-2021</t>
  </si>
  <si>
    <t>CPS-179-2021</t>
  </si>
  <si>
    <t>CPS-180-2021</t>
  </si>
  <si>
    <t>CPS-181-2021</t>
  </si>
  <si>
    <t>FDRS-CD-157-2021</t>
  </si>
  <si>
    <t>https://community.secop.gov.co/Public/Tendering/OpportunityDetail/Index?noticeUID=CO1.NTC.2187512&amp;isFromPublicArea=True&amp;isModal=False</t>
  </si>
  <si>
    <t>PRESTAR SUS SERVICIOS PROFESIONALES PARA APOYAR LA EJECUCIÓN DEL PROYECTO REVITALIZACIÓN Y TRANSFORMACIÓN PRODUCTIVA EN LA LOCALIDAD DE SUMAPAZ, EN LA META DE EMPLEO LOCAL</t>
  </si>
  <si>
    <t>CPS-183-2021</t>
  </si>
  <si>
    <t>FDRS-CD-158-2021</t>
  </si>
  <si>
    <t>https://community.secop.gov.co/Public/Tendering/OpportunityDetail/Index?noticeUID=CO1.NTC.2204526&amp;isFromPublicArea=True&amp;isModal=False</t>
  </si>
  <si>
    <t>PRESTAR LOS SERVICIOS PROFESIONALES PARA EL FORTALECIMIENTO DE PROCESOS DE RECONVERSIÓN Y TRANSFORMACIÓN DE INICIATIVAS AGROINDUSTRIALES DEL SECTOR AGROALIMENTARIO, EN LA LOCALIDAD DE SUMAPAZ</t>
  </si>
  <si>
    <t>CPS-182-2021</t>
  </si>
  <si>
    <t>FDRS-MC-155-2021</t>
  </si>
  <si>
    <t>PRESTAR LOS SERVICIOS LOGÍSTICOS PARA LA REALIZACIÓN DE LAS ACTIVIDADES REQUERIDAS QUE PERMITAN LLEVAR A CABO LA FASE II DE PRESUPUESTOS PARTICIPATIVOS - VIGENCIA 2022, DE LA LOCALIDAD DE SUMAPAZ</t>
  </si>
  <si>
    <t>CPS-184-2021</t>
  </si>
  <si>
    <t>FDRS-CD-159-2021</t>
  </si>
  <si>
    <t>https://community.secop.gov.co/Public/Tendering/OpportunityDetail/Index?noticeUID=CO1.NTC.2209866&amp;isFromPublicArea=True&amp;isModal=False</t>
  </si>
  <si>
    <t>PRESTAR LOS SERVICIOS PROFESIONALES AL ÁREA DE GESTIÓN DE DESARROLLO LOCAL PARA APOYAR LA PLANEACIÓN, EJECUCIÓN Y SEGUIMIENTO DEL PROYECTO DE INVERSIÓN 1589</t>
  </si>
  <si>
    <t>CPS-185-2021</t>
  </si>
  <si>
    <t>FDRS-CD-160-2021</t>
  </si>
  <si>
    <t>https://community.secop.gov.co/Public/Tendering/OpportunityDetail/Index?noticeUID=CO1.NTC.2212178&amp;isFromPublicArea=True&amp;isModal=False</t>
  </si>
  <si>
    <t>PRESTAR SUS SERVICIOS PROFESIONALES PARA APOYAR LOS TEMAS SOCIALES RELACIONADOS CON LA META DE EMPLEO LOCAL DE LA ALCALDÍA LOCAL DE SUMAPAZ</t>
  </si>
  <si>
    <t>CPS-186-2021</t>
  </si>
  <si>
    <t>FDRS-CD-161-2021</t>
  </si>
  <si>
    <t>https://community.secop.gov.co/Public/Tendering/OpportunityDetail/Index?noticeUID=CO1.NTC.2213544&amp;isFromPublicArea=True&amp;isModal=False</t>
  </si>
  <si>
    <t>CIN-119-2019</t>
  </si>
  <si>
    <t>FDLS-CMA-111-2019</t>
  </si>
  <si>
    <t>https://community.secop.gov.co/Public/Tendering/OpportunityDetail/Index?noticeUID=CO1.NTC.864610&amp;isFromPublicArea=True&amp;isModal=False</t>
  </si>
  <si>
    <t>REALIZAR LA INTERVENTORÍA TÉCNICA, ADMINISTRATIVA, FINANCIERA, AMBIENTAL, SOCIAL, SISO Y JURÍDICA AL CONTRATO QUE RESULTE DEL PROCESO LICITATORIO FDLS-LP-095-2019, CUYO OBJETO ES: CONTRATAR LAS OBRAS PARA LA CONSERVACIÓN DE LA MALLA VIAL LOCAL DE SUMAPAZ, POR EL SISTEMA DE PRECIOS UNITARIOS FIJOS, SIN FORMULA DE REAJUSTE Y A MONTO AGOTABLE</t>
  </si>
  <si>
    <t>CIN-167-2019</t>
  </si>
  <si>
    <t>FDLS-CMA-168-2019</t>
  </si>
  <si>
    <t>https://community.secop.gov.co/Public/Tendering/OpportunityDetail/Index?noticeUID=CO1.NTC.953353&amp;isFromPublicArea=True&amp;isModal=False</t>
  </si>
  <si>
    <t>CIN-180-2019</t>
  </si>
  <si>
    <t>FDLS-CMA-197-2019</t>
  </si>
  <si>
    <t>https://community.secop.gov.co/Public/Tendering/OpportunityDetail/Index?noticeUID=CO1.NTC.998642&amp;isFromPublicArea=True&amp;isModal=False</t>
  </si>
  <si>
    <t>REALIZAR LA INTERVENTORÍA TÉCNICA, ADMINISTRATIVA, FINANCIERA, JURIDICA, AMBIENTAL Y SISO AL CONTRATO QUE RESULTE DEL PROCESO LICITATORIO FDLS-LP-188-2019, CUYO OBJETO ES: REALIZAR EL DIAGNOSTICO, DEMOLICION, CONSTRUCCION, MANTENIMIENTO Y REPARACIONES LOCATIVAS DE LOS SALONES COMUNALES Y/O EQUIPAMIENTOS COMUNITARIOS POR EL SISTEMA DE PRECIOS FIJOS SIN FORMULA DE REAJUSTE, EN LA LOCALIDAD DE SUMAPAZ, DC</t>
  </si>
  <si>
    <t>CIN-181-2019</t>
  </si>
  <si>
    <t>FDLS-CMA-196-2019</t>
  </si>
  <si>
    <t>https://community.secop.gov.co/Public/Tendering/OpportunityDetail/Index?noticeUID=CO1.NTC.997434&amp;isFromPublicArea=True&amp;isModal=False</t>
  </si>
  <si>
    <t>REALIZAR LA INTERVENTORÍA TÉCNICA, ADMINISTRATIVA, FINANCIERA, AMBIENTAL, SOCIAL, SISO Y JURÍDICA AL CONTRATO QUE RESULTE DEL PROCESO LICITATORIO, CUYO OBJETO ES: REALIZAR POR EL SISTEMA DE PRECIOS UNITARIOS FIJOS SIN FORMULA DE REAJUSTE Y A MONTO AGOTABLE, EL RECONOCIMIENTO, VERIFICACIÓN Y DIAGNÓSTICOS ASI COMO LAS OBRAS DE MANTENIMIENTO REQUERIDAS PARA LA ADECUACIÓN, REHABILITACIÓN Y FUNCIONAMIENTO DE LOS SISTEMAS DE ACUEDUCTOS VEREDALES EN LA LOCALIDAD DE SUMAPAZ</t>
  </si>
  <si>
    <t>CIN-183-2019</t>
  </si>
  <si>
    <t>FDLS-MC-200-2019</t>
  </si>
  <si>
    <t>https://community.secop.gov.co/Public/Tendering/OpportunityDetail/Index?noticeUID=CO1.NTC.1013206&amp;isFromPublicArea=True&amp;isModal=False</t>
  </si>
  <si>
    <t>CSE-133-2020</t>
  </si>
  <si>
    <t>FDLS-CSE-091-2020</t>
  </si>
  <si>
    <t>https://community.secop.gov.co/Public/Tendering/OpportunityDetail/Index?noticeUID=CO1.NTC.1287243&amp;isFromPublicArea=True&amp;isModal=False</t>
  </si>
  <si>
    <t>CPS-168-2020</t>
  </si>
  <si>
    <t>FDLS-CD-171-2020</t>
  </si>
  <si>
    <t>https://community.secop.gov.co/Public/Tendering/OpportunityDetail/Index?noticeUID=CO1.NTC.1372047&amp;isFromPublicArea=True&amp;isModal=False</t>
  </si>
  <si>
    <t>CPS-174-2020</t>
  </si>
  <si>
    <t>FDLS-MC-169-2020</t>
  </si>
  <si>
    <t>https://community.secop.gov.co/Public/Tendering/OpportunityDetail/Index?noticeUID=CO1.NTC.1362591&amp;isFromPublicArea=True&amp;isModal=False</t>
  </si>
  <si>
    <t>CPS-220-2020</t>
  </si>
  <si>
    <t>FDLS-SAMC-135-2020</t>
  </si>
  <si>
    <t>https://community.secop.gov.co/Public/Tendering/OpportunityDetail/Index?noticeUID=CO1.NTC.1417279&amp;isFromPublicArea=True&amp;isModal=False</t>
  </si>
  <si>
    <t>PRESTAR EL SERVICIO DE MANTENIMIENTO PREVENTIVO Y CORRECTIVO DE LOS VEHÍCULOS LIVIANOS DE PROPIEDAD, GUARDA O TENENCIA DEL FONDO DE DESARROLLO LOCAL DE SUMAPAZ CON SUMINISTRO DE REPUESTOS, LLANTAS, INSUMOS Y MANO DE OBRA</t>
  </si>
  <si>
    <t>CIA-255-2020</t>
  </si>
  <si>
    <t>FDLS-CD-272-2020.</t>
  </si>
  <si>
    <t>https://community.secop.gov.co/Public/Tendering/OpportunityDetail/Index?noticeUID=CO1.NTC.1611235&amp;isFromPublicArea=True&amp;isModal=False</t>
  </si>
  <si>
    <t>AUNAR ESFUERZOS TÉCNICOS, ADMINISTRATIVOS Y FINANCIEROS PARA LA CREACIÓN DEL EQUIPO COMUNITARIO DE RESPUESTA EN EMERGENCIAS (ECRE) CON CONOCIMIENTOS ADICIONALES EN MEDIOS DE VIDA Y CONSERVACIÓN AMBIENTAL EN LA LOCALIDAD DE SUMAPAZ</t>
  </si>
  <si>
    <t>CPS-001-2021</t>
  </si>
  <si>
    <t>BRAHAN EDUARDO GARCIA LOPEZ</t>
  </si>
  <si>
    <t>DIANA CAROLINA RODRIGUEZ PEÑA</t>
  </si>
  <si>
    <t>GEMA ORTEGA TRUJILLO</t>
  </si>
  <si>
    <t>KARINA OLAYA ANDRADE</t>
  </si>
  <si>
    <t>EDILSON ARGEMIRO PORRAS CABALLERO</t>
  </si>
  <si>
    <t>ROSA MARIA MENDOZA DE LOS REYES</t>
  </si>
  <si>
    <t>JUAN PABLO SANABRIA MORENO</t>
  </si>
  <si>
    <t>MARTHA LUCIA SUAREZ MORALES</t>
  </si>
  <si>
    <t>MONICA DEL PILAR PARRA RANGEL</t>
  </si>
  <si>
    <t>DALGY DANIT LEAL OJEDA</t>
  </si>
  <si>
    <t>PATRICIA ABRIL OSPITIA</t>
  </si>
  <si>
    <t>YESID AMARIS OSPINO</t>
  </si>
  <si>
    <t>PAULA NATALIA FARFAN PAEZ</t>
  </si>
  <si>
    <t>ANGEL RODRIGO MUÑOZ</t>
  </si>
  <si>
    <t>EDUARDO DIMATE RICO</t>
  </si>
  <si>
    <t>WILLIAM EDUARDO MICAN VASQUEZ</t>
  </si>
  <si>
    <t>MAXIMILIANO LOPEZ SUAREZ</t>
  </si>
  <si>
    <t>MARLON RAMIREZ ROMAN</t>
  </si>
  <si>
    <t>JOHANA MARITZA GOMEZ NEUTO</t>
  </si>
  <si>
    <t>AIDA LORENA TORRES GUZMAN</t>
  </si>
  <si>
    <t>ANGELICA MARIA VEGA CARREÑO</t>
  </si>
  <si>
    <t>CARLOS JULIO MACANA SECHAGUA</t>
  </si>
  <si>
    <t>LUIS ALBERTO GALEANO ESCUCHA</t>
  </si>
  <si>
    <t>VICTOR MANUEL TORRES RAMIREZ</t>
  </si>
  <si>
    <t>WILLIAM OSVALDO RUBIANO TELLEZ</t>
  </si>
  <si>
    <t>JULIAN FELIPE GUTIERREZ CARDONA</t>
  </si>
  <si>
    <t>HILBER VERGARA ROBAYO</t>
  </si>
  <si>
    <t>WILLIAM ESNEIDER CHINGATE PULIDO</t>
  </si>
  <si>
    <t>MOISES DELGADO VERGARA</t>
  </si>
  <si>
    <t>ANGIE CAROLINA PRIETO ALVARADO</t>
  </si>
  <si>
    <t>JESUS EDIMER RONCANCIO RONCANCIO</t>
  </si>
  <si>
    <t>ANA ROSA BAUTISTA RINCON</t>
  </si>
  <si>
    <t>CARLOS JULIO PALACIOS RAMIREZ</t>
  </si>
  <si>
    <t>ANAMARIA GOMEZ COLMENARES</t>
  </si>
  <si>
    <t>GLORIA ESPERANZA PIRAJON TEJEDOR</t>
  </si>
  <si>
    <t xml:space="preserve">NINI JOHANA GUTIERREZ TORRES </t>
  </si>
  <si>
    <t>GLORIA ISABEL AGUILERA ACOSTA</t>
  </si>
  <si>
    <t>DEICY AMPARO MORALES TORRES</t>
  </si>
  <si>
    <t>PAULA VALENTINA ARIZA HOLGUIN</t>
  </si>
  <si>
    <t>ELKIN RAUL OSWALDO CASTAÑEDA DURAN</t>
  </si>
  <si>
    <t>WILMAR GILDARDO TORRES TORRES</t>
  </si>
  <si>
    <t>CRISTIAN ANDRES VASQUEZ CHINGATE</t>
  </si>
  <si>
    <t>LUIS EDUARDO VILLEGAS GIL</t>
  </si>
  <si>
    <t>JESSICA JULIETH CARDONA JARAMILLO</t>
  </si>
  <si>
    <t>VALENTINA MARTINEZ MUÑOZ</t>
  </si>
  <si>
    <t>JENNY MARCELA GONZALEZ MARTIN</t>
  </si>
  <si>
    <t>WILLIAN FERNANDO PORRAS LOPEZ</t>
  </si>
  <si>
    <t>WILSON REY MORENO</t>
  </si>
  <si>
    <t>MARLEN MAZANORY PARRA BORREGO</t>
  </si>
  <si>
    <t>JHOJAN ANDRES CASTAÑEDA SANCHEZ</t>
  </si>
  <si>
    <t>JUAN FELIPE FLOREZ GALEANO</t>
  </si>
  <si>
    <t>MARIBEL JOHANA REYES</t>
  </si>
  <si>
    <t>DANIEL ALFONSO ESPINOSA ROCHA</t>
  </si>
  <si>
    <t xml:space="preserve">CARLA NIAMED LOZANO TAUTIVA </t>
  </si>
  <si>
    <t>JUAN CARLOS HERNANDEZ PEÑA</t>
  </si>
  <si>
    <t>CARLOS JAIR PEÑA PEÑA</t>
  </si>
  <si>
    <t>ELZON FERNEY DELGADO MORALES</t>
  </si>
  <si>
    <t>ERISMENDIZ CASTELLANOS DIAZ</t>
  </si>
  <si>
    <t>FABIAN ANDRES FLOREZ RODRIGUEZ</t>
  </si>
  <si>
    <t>HECTOR JOHAN MORALES HILARION</t>
  </si>
  <si>
    <t xml:space="preserve">MARCELA TORRES RAMIREZ </t>
  </si>
  <si>
    <t>MIRYAN CRISTINA PARRA DUQUE</t>
  </si>
  <si>
    <t xml:space="preserve">LEOPOLDO MARTINEZ MARTINEZ </t>
  </si>
  <si>
    <t>GUILLERMO ENRIQUE MONTAÑO CALDERON</t>
  </si>
  <si>
    <t xml:space="preserve">NATALIA SANCHEZ MARIN </t>
  </si>
  <si>
    <t>SANDRA MARCELA CASTRO GONZALEZ</t>
  </si>
  <si>
    <t xml:space="preserve">ALEXANDRA CORTES LOPEZ </t>
  </si>
  <si>
    <t>ENRIQUE HUERTAS</t>
  </si>
  <si>
    <t>LUIS ANGEL ARROYAVE VILARO</t>
  </si>
  <si>
    <t xml:space="preserve">LUIS ALBERTO MARTINEZ SICHACA </t>
  </si>
  <si>
    <t>ALBEIRO BARBOSA CIFUENTES</t>
  </si>
  <si>
    <t>ALEXANDER BUSTOS CHAVARRO</t>
  </si>
  <si>
    <t>ERNESTO GUEVARA GONZALEZ</t>
  </si>
  <si>
    <t>SALOMON ROMERO PALACIOS</t>
  </si>
  <si>
    <t>NEIDER MOLINA REY</t>
  </si>
  <si>
    <t>RAFAEL ANTONIO LARA SANABRIA</t>
  </si>
  <si>
    <t>JHONATAN VALBUENA VERGARA</t>
  </si>
  <si>
    <t>JAIME ANTONIO MAHECHA QUINTERO</t>
  </si>
  <si>
    <t xml:space="preserve">LUZ YOLANDA LEON FLOREZ </t>
  </si>
  <si>
    <t>FABIAN LEONARDO PULIDO MORENO</t>
  </si>
  <si>
    <t>MARTHA LILIANA CARRERO VILLAMIL</t>
  </si>
  <si>
    <t>GERMAN ROMERO ROMAN</t>
  </si>
  <si>
    <t>JENNY VIVIANA CASTAÑEDA RAMIREZ</t>
  </si>
  <si>
    <t xml:space="preserve">ANDREI ESTEBAN VARGAS BENITEZ </t>
  </si>
  <si>
    <t>EDUAR IVAN AVENDAÑO BAUTISTA</t>
  </si>
  <si>
    <t>DIEGO YOHANY REY CHINGATE</t>
  </si>
  <si>
    <t>MILENY HILARION RIOS</t>
  </si>
  <si>
    <t>LEILA MARCELA LUGO</t>
  </si>
  <si>
    <t>JOSE JAVIER PORRAS</t>
  </si>
  <si>
    <t>LEONEL JESID MARTINEZ MARTINEZ</t>
  </si>
  <si>
    <t>PABLO YESID RIOS HILARION</t>
  </si>
  <si>
    <t>PEDRO ALFONSO CASTRO MORALES</t>
  </si>
  <si>
    <t>SANTIAGO HINCAPIE  GARCIA</t>
  </si>
  <si>
    <t>MIGUEL ANTONIO CHAVARRO TORRES</t>
  </si>
  <si>
    <t>FABIO MORENO TORRES</t>
  </si>
  <si>
    <t>RUPERTO VILLALBA ROMAN</t>
  </si>
  <si>
    <t>JENNY MARCELA PACHECO DUARTE</t>
  </si>
  <si>
    <t>IVAN DARIO CHINGATE MICAN</t>
  </si>
  <si>
    <t>NILSON LOPEZ RAMIREZ</t>
  </si>
  <si>
    <t>JHON WILSON PINTO</t>
  </si>
  <si>
    <t>DAVID ANTONIO RAFIC ALJURE SFEIR</t>
  </si>
  <si>
    <t xml:space="preserve">PARMENIO POVEDA SALAZAR </t>
  </si>
  <si>
    <t xml:space="preserve">BRAYAN ANDRES ROMERO ROMERO </t>
  </si>
  <si>
    <t>BRAND SEBASTIAN MORENO GARCIA</t>
  </si>
  <si>
    <t>CAMILO ANDRES SUSA CIFUENTES</t>
  </si>
  <si>
    <t>MARIA PAULA CONTRERAS MORALES</t>
  </si>
  <si>
    <t xml:space="preserve">DANNA MARCELA FORERO RODRIGUEZ </t>
  </si>
  <si>
    <t>CORPORACIÓN COLECTIVO DIGERATI</t>
  </si>
  <si>
    <t xml:space="preserve">LAURA XIMENA RUBIANO CARRILLO </t>
  </si>
  <si>
    <t xml:space="preserve">JHONATAN ALVAREZ MORA </t>
  </si>
  <si>
    <t>GIOVANNI BATTISTA MAINERO MARMOLEJO</t>
  </si>
  <si>
    <t>JANEIRY ROMERO HERNANDEZ</t>
  </si>
  <si>
    <t>LUIS HERNANDO BEJARANO</t>
  </si>
  <si>
    <t>JOSE REINERO GALEANO LEMUS</t>
  </si>
  <si>
    <t xml:space="preserve">NICOLAS ALBERTO CABRERA PUENTE </t>
  </si>
  <si>
    <t>MARIA DEL PILAR CONTRERAS MARTÍNEZ</t>
  </si>
  <si>
    <t>LUIS YOBANY ROBLES RUBIANO</t>
  </si>
  <si>
    <t>ASEGURADORA SOLIDARIA DE COLOMBIA ENTIDAD COOPERATIVA</t>
  </si>
  <si>
    <t>OSCAR PEÑALOZA CASTELLANOS</t>
  </si>
  <si>
    <t>DUVAN HERNAN HERNANDEZ TORRES</t>
  </si>
  <si>
    <t>CRISTIAN ANDRES TORRES MALAMBO</t>
  </si>
  <si>
    <t>EMPRESA DE TELECOMUNICACIONES DE BOGOTA SA ESP</t>
  </si>
  <si>
    <t>MARIO ANDRES MUÑOZ ONOFRE</t>
  </si>
  <si>
    <t>SEGURIDAD LAS AMERICAS LTDA SEGURIAMERICAS LTDA</t>
  </si>
  <si>
    <t>COMPAÑIA MUNDIAL DE SEGUROS S A</t>
  </si>
  <si>
    <t xml:space="preserve">LILIANA MARCELA MEDINA CHAVARRO </t>
  </si>
  <si>
    <t>LAURA JULIANA CUERVO MORALES</t>
  </si>
  <si>
    <t>GRUPO EMPRESARIAL MADEX SAS</t>
  </si>
  <si>
    <t>REDCOMPUTO LIMITADA</t>
  </si>
  <si>
    <t>SECRETARIA DE EDUCACION DEL DSITRITO</t>
  </si>
  <si>
    <t>CINDY GERALDINE GARCIA MORENO</t>
  </si>
  <si>
    <t>HYUNDAUTOS SAS</t>
  </si>
  <si>
    <t>VERONICA LUCIA CASTRO CHIGUAZUQUE</t>
  </si>
  <si>
    <t>JUAN SEBASTIAN MONTAÑEZ ROMERO</t>
  </si>
  <si>
    <t xml:space="preserve">GERALDINE YURANI RUBIANO RUBIANO </t>
  </si>
  <si>
    <t>CLARA LEONOR CABRERA</t>
  </si>
  <si>
    <t>JAVIER ENRIQUE BUITRAGO GOMEZ</t>
  </si>
  <si>
    <t>NESTOR VILLALBA BAQUERO</t>
  </si>
  <si>
    <t>YURI ALEJANDRA MOLINA GARCIA</t>
  </si>
  <si>
    <t>GLORIA YINET RIVEROS</t>
  </si>
  <si>
    <t xml:space="preserve">MARIA CRISTINA BARBOSA DIAZ </t>
  </si>
  <si>
    <t>DIANA MARCELA CIFUENTES DIAZ</t>
  </si>
  <si>
    <t>PIEDAD CONSTANZA CIRO BASTO</t>
  </si>
  <si>
    <t>FUNDACION JUNTOS POR UN PAIS</t>
  </si>
  <si>
    <t>CARLOS EMILIANO ROMERO PUENTES</t>
  </si>
  <si>
    <t>CLAUDIA YAMILE CARREÑO QUIJANO</t>
  </si>
  <si>
    <t>ADRIANA LUCIA MARTIN PALACIOS</t>
  </si>
  <si>
    <t>CONSORCIO  INTERVIAL SUMAPAZ</t>
  </si>
  <si>
    <t xml:space="preserve">JAVIER ENRIQUE BUITRAGO GOMEZ	</t>
  </si>
  <si>
    <t>CONSORCIO MAJOPE</t>
  </si>
  <si>
    <t>CONSORCIO ORION 126</t>
  </si>
  <si>
    <t>LORENA MENDEZ VALLEJO</t>
  </si>
  <si>
    <t>SANDRA MILENA RODRIGUEZ SASTOQUE</t>
  </si>
  <si>
    <t>VISATEL DE COLOMBIA SAS</t>
  </si>
  <si>
    <t>PRECAR LTDA SAS</t>
  </si>
  <si>
    <t>CRUZ ROJA BOGOTA SECCIONAL CUNDINAMARCA Y BOGOTA</t>
  </si>
  <si>
    <t>KAREN SOFIA SILVA PRADA</t>
  </si>
  <si>
    <t>MARIA CAMILA DIAZ</t>
  </si>
  <si>
    <t>JULIAN ANDRES CARVAJAL ZAMORA</t>
  </si>
  <si>
    <t>KAREN VIVIANA GONZALEZ</t>
  </si>
  <si>
    <t xml:space="preserve">ELKIN ANDRES GARCIA CIFUENTES </t>
  </si>
  <si>
    <t>YEINER GARCIA MARIN</t>
  </si>
  <si>
    <t>DIANA LUCIA RAMIREZ MUÑOZ</t>
  </si>
  <si>
    <t>WILLIAM ANDRES HERRERA PABON</t>
  </si>
  <si>
    <t>ALEXANDER PEREZ MOLINA</t>
  </si>
  <si>
    <t>CHRISTIAN CAMILO RUBIANO GOMEZ</t>
  </si>
  <si>
    <t>JENNY CAROLINA GIRON CUERVO</t>
  </si>
  <si>
    <t>YILBER ADAMES RAMIREZ</t>
  </si>
  <si>
    <t xml:space="preserve">LUIS CARLOS LOPEZ MENDOZA  </t>
  </si>
  <si>
    <t>JUAN DAVID CORTES GOMEZ</t>
  </si>
  <si>
    <t>EDISON JOAQUIN BECERRA GONZALEZ</t>
  </si>
  <si>
    <t>ARNOLDO RAMIREZ MALAGON</t>
  </si>
  <si>
    <t>HECTOR ERNESTO GARCIA GARIBELLO</t>
  </si>
  <si>
    <t>DIANA MERALDA OVIEDO RODRIGUEZ</t>
  </si>
  <si>
    <t>EDGAR ENRIQUE RAMIREZ</t>
  </si>
  <si>
    <t>S&amp;S SUMINISTROS EMPRESARIALES SAS</t>
  </si>
  <si>
    <t>EDWIN RUIZ VASQUEZ</t>
  </si>
  <si>
    <t xml:space="preserve">ELIANA KATHERINE JIMENEZ RODRIGUEZ </t>
  </si>
  <si>
    <t>CORPORACION COLECTIVO DIGERATI</t>
  </si>
  <si>
    <t xml:space="preserve">HECTOR ORLANDO PENAGOS PABON </t>
  </si>
  <si>
    <t>COMPAÑIA DE DISTRIBUCION FERRETERA SAS</t>
  </si>
  <si>
    <t xml:space="preserve">LUDWIG PÁEZ MUÑOZ </t>
  </si>
  <si>
    <t xml:space="preserve">INGENIERÍA DEL FUTURO S.A.S </t>
  </si>
  <si>
    <t xml:space="preserve">ARA INGENIERÍA S.A.S </t>
  </si>
  <si>
    <t xml:space="preserve">CONSTRUCTORA HEFUS LIMITADA </t>
  </si>
  <si>
    <t xml:space="preserve">LUDWIG PAEZ MUÑOZ </t>
  </si>
  <si>
    <t xml:space="preserve">HIDROS DE COLOMBIA S.A.S. </t>
  </si>
  <si>
    <t xml:space="preserve">AGUASANITARIAS S.A.S. </t>
  </si>
  <si>
    <t>HQ5 SAS</t>
  </si>
  <si>
    <t xml:space="preserve">LUIS GABRIEL RINCON RODRIGUEZ </t>
  </si>
  <si>
    <t>HELBERTH ENRIQUE BALLESTAS BARRIOS</t>
  </si>
  <si>
    <t>KAREN NATALIA NEIRA BAUTISTA</t>
  </si>
  <si>
    <t>YASMIN ANDREA CIFUENTES</t>
  </si>
  <si>
    <t>JHON EDISSON PARDO HERREÑO</t>
  </si>
  <si>
    <t>DANIELLA ZABALA AVELLA</t>
  </si>
  <si>
    <t>KAREN NAYIBE MARTINEZ MOLINA</t>
  </si>
  <si>
    <t>CARLOS ANDRES AMEZQUITA ANGULO</t>
  </si>
  <si>
    <t>LUIS MARIO REYES MUNEVAR</t>
  </si>
  <si>
    <t>HECTOR GERARDO IBAÑEZ QUINTERO</t>
  </si>
  <si>
    <t>LINA MARCELA SALAZAR BERMUDEZ</t>
  </si>
  <si>
    <t>WALDO JESUS ORTIZ ROMERO</t>
  </si>
  <si>
    <t>I3 SOLUCIONES SAS</t>
  </si>
  <si>
    <t>ASOCIACIÓN ARKAMBIENTAL SIGLA ARKAMBIENTAL</t>
  </si>
  <si>
    <t>MARIA CAMILA NIEVES PARRA</t>
  </si>
  <si>
    <t>SUBRED INTEGRADA DE SERVICIOS DE SALUD SUR ESE</t>
  </si>
  <si>
    <t>CONSORCIO CITIC</t>
  </si>
  <si>
    <t>CONSORCIO CONSERVACION SUMAPAZ</t>
  </si>
  <si>
    <t>A&amp;A CONSULTORIA E INGENIERIA S.A.S</t>
  </si>
  <si>
    <t>X</t>
  </si>
  <si>
    <t>EDISON FERNEY MARTINEZ MOLINA</t>
  </si>
  <si>
    <t>GLORIA YOLANDA DIMATE RICO</t>
  </si>
  <si>
    <t>https://community.secop.gov.co/Public/Tendering/OpportunityDetail/Index?noticeUID=CO1.NTC.1852424&amp;isFromPublicArea=True&amp;isModal=False</t>
  </si>
  <si>
    <t>https://community.secop.gov.co/Public/Tendering/OpportunityDetail/Index?noticeUID=CO1.NTC.1933623&amp;isFromPublicArea=True&amp;isModal=False</t>
  </si>
  <si>
    <t>GERMAN HUMBERTO MEDEELIN MORA</t>
  </si>
  <si>
    <t>ALCALDE LOCAL (E)</t>
  </si>
  <si>
    <t>FONDO DE DE DESARROLLO RURAL DE SUMAPAZ</t>
  </si>
  <si>
    <t>german.medellin@gobiernobogota.gov.co</t>
  </si>
  <si>
    <t>FONDO DE DESARROLLO RURAL DE SUMAPAZ</t>
  </si>
  <si>
    <t>GERMAN HUMBERTO MEDELLIN MORA</t>
  </si>
  <si>
    <t>ALCALDIA LOCAL</t>
  </si>
  <si>
    <t xml:space="preserve"> </t>
  </si>
  <si>
    <t>https://community.secop.gov.co/Public/Tendering/OpportunityDetail/Index?noticeUID=CO1.NTC.2163302&amp;isFromPublicArea=True&amp;isModal=False</t>
  </si>
  <si>
    <t>https://community.secop.gov.co/Public/Tendering/OpportunityDetail/Index?noticeUID=CO1.NTC.2168930&amp;isFromPublicArea=True&amp;isModal=False</t>
  </si>
  <si>
    <t>CPS-188-2021</t>
  </si>
  <si>
    <t>CPS-189-2021</t>
  </si>
  <si>
    <t>CPS-190-2021</t>
  </si>
  <si>
    <t>CPS-191-2021</t>
  </si>
  <si>
    <t>CPS-192-2021</t>
  </si>
  <si>
    <t>CPS-193-2021</t>
  </si>
  <si>
    <t>CPS-194-2021</t>
  </si>
  <si>
    <t>CPS-195-2021</t>
  </si>
  <si>
    <t>CPS-197-2021</t>
  </si>
  <si>
    <t>CPS-200-2021</t>
  </si>
  <si>
    <t>CPS-211-2021</t>
  </si>
  <si>
    <t>CPS-201-2021</t>
  </si>
  <si>
    <t>CPS-202-2021</t>
  </si>
  <si>
    <t>CPS-214-2021</t>
  </si>
  <si>
    <t>CPS-203-2021</t>
  </si>
  <si>
    <t>CPS-207-2021</t>
  </si>
  <si>
    <t>CPS-212-2021</t>
  </si>
  <si>
    <t>CPS-208-2021</t>
  </si>
  <si>
    <t>CCS-213-2021</t>
  </si>
  <si>
    <t>CCS-209-2021</t>
  </si>
  <si>
    <t>CPS-205-2021</t>
  </si>
  <si>
    <t>CIA-206-2021</t>
  </si>
  <si>
    <t>CIN-215-2021</t>
  </si>
  <si>
    <t>FDRS-CD-163-2021</t>
  </si>
  <si>
    <t>FDRS-CD-164-2021</t>
  </si>
  <si>
    <t>FDRS-CD-165-2021</t>
  </si>
  <si>
    <t>FDRS-CD-166-2021</t>
  </si>
  <si>
    <t>FDRS-CD-167-2021</t>
  </si>
  <si>
    <t>FDRS-CD-168-2021</t>
  </si>
  <si>
    <t>FDRS-CD-169-2021</t>
  </si>
  <si>
    <t>FDRS-CD-170-2021</t>
  </si>
  <si>
    <t>FDRS-CD-171-2021</t>
  </si>
  <si>
    <t>FDRS-SAMC-172-2021</t>
  </si>
  <si>
    <t>FDRS-CD-173-2021</t>
  </si>
  <si>
    <t>FDRS-CD-174-2021</t>
  </si>
  <si>
    <t>FDRS-LP-175-2021</t>
  </si>
  <si>
    <t>FDRS-CD-176-2021</t>
  </si>
  <si>
    <t>FDRS-MC-179-2021</t>
  </si>
  <si>
    <t>FDRS-LP-180-2021</t>
  </si>
  <si>
    <t>FDRS-SAMC-183-2021</t>
  </si>
  <si>
    <t>FDRS-CMA-184-2021</t>
  </si>
  <si>
    <t>FDRS-CMA-186-2021</t>
  </si>
  <si>
    <t>FDRS-CD-187-2021</t>
  </si>
  <si>
    <t>FDRS-CD-188-2021</t>
  </si>
  <si>
    <t>FDRS-MC-199-2021</t>
  </si>
  <si>
    <t>https://community.secop.gov.co/Public/Tendering/OpportunityDetail/Index?noticeUID=CO1.NTC.2239416&amp;isFromPublicArea=True&amp;isModal=False</t>
  </si>
  <si>
    <t>https://community.secop.gov.co/Public/Tendering/OpportunityDetail/Index?noticeUID=CO1.NTC.2220034&amp;isFromPublicArea=True&amp;isModal=False</t>
  </si>
  <si>
    <t>https://community.secop.gov.co/Public/Tendering/OpportunityDetail/Index?noticeUID=CO1.NTC.2228920&amp;isFromPublicArea=True&amp;isModal=False</t>
  </si>
  <si>
    <t>https://community.secop.gov.co/Public/Tendering/OpportunityDetail/Index?noticeUID=CO1.NTC.2245340&amp;isFromPublicArea=True&amp;isModal=False</t>
  </si>
  <si>
    <t>https://community.secop.gov.co/Public/Tendering/OpportunityDetail/Index?noticeUID=CO1.NTC.2253759&amp;isFromPublicArea=True&amp;isModal=False</t>
  </si>
  <si>
    <t>https://community.secop.gov.co/Public/Tendering/OpportunityDetail/Index?noticeUID=CO1.NTC.2253596&amp;isFromPublicArea=True&amp;isModal=False</t>
  </si>
  <si>
    <t>https://community.secop.gov.co/Public/Tendering/OpportunityDetail/Index?noticeUID=CO1.NTC.2263148&amp;isFromPublicArea=True&amp;isModal=False</t>
  </si>
  <si>
    <t>https://community.secop.gov.co/Public/Tendering/OpportunityDetail/Index?noticeUID=CO1.NTC.2279942&amp;isFromPublicArea=True&amp;isModal=False</t>
  </si>
  <si>
    <t>https://community.secop.gov.co/Public/Tendering/OpportunityDetail/Index?noticeUID=CO1.NTC.2332071&amp;isFromPublicArea=True&amp;isModal=False</t>
  </si>
  <si>
    <t>https://community.secop.gov.co/Public/Tendering/OpportunityDetail/Index?noticeUID=CO1.NTC.2442143&amp;isFromPublicArea=True&amp;isModal=False</t>
  </si>
  <si>
    <t>https://community.secop.gov.co/Public/Tendering/OpportunityDetail/Index?noticeUID=CO1.NTC.2334550&amp;isFromPublicArea=True&amp;isModal=False</t>
  </si>
  <si>
    <t>https://community.secop.gov.co/Public/Tendering/OpportunityDetail/Index?noticeUID=CO1.NTC.2332283&amp;isFromPublicArea=True&amp;isModal=False</t>
  </si>
  <si>
    <t>https://community.secop.gov.co/Public/Tendering/OpportunityDetail/Index?noticeUID=CO1.NTC.2407262&amp;isFromPublicArea=True&amp;isModal=False</t>
  </si>
  <si>
    <t>https://community.secop.gov.co/Public/Tendering/OpportunityDetail/Index?noticeUID=CO1.NTC.2350413&amp;isFromPublicArea=True&amp;isModal=False</t>
  </si>
  <si>
    <t>https://community.secop.gov.co/Public/Tendering/OpportunityDetail/Index?noticeUID=CO1.NTC.2353877&amp;isFromPublicArea=True&amp;isModal=False</t>
  </si>
  <si>
    <t>https://community.secop.gov.co/Public/Tendering/OpportunityDetail/Index?noticeUID=CO1.NTC.2411875&amp;isFromPublicArea=True&amp;isModal=False</t>
  </si>
  <si>
    <t>https://community.secop.gov.co/Public/Tendering/OpportunityDetail/Index?noticeUID=CO1.NTC.2419752&amp;isFromPublicArea=True&amp;isModal=False</t>
  </si>
  <si>
    <t>https://community.secop.gov.co/Public/Tendering/OpportunityDetail/Index?noticeUID=CO1.NTC.2410095&amp;isFromPublicArea=True&amp;isModal=False</t>
  </si>
  <si>
    <t>https://community.secop.gov.co/Public/Tendering/OpportunityDetail/Index?noticeUID=CO1.NTC.2414731&amp;isFromPublicArea=True&amp;isModal=False</t>
  </si>
  <si>
    <t>https://community.secop.gov.co/Public/Tendering/OpportunityDetail/Index?noticeUID=CO1.NTC.2417058&amp;isFromPublicArea=True&amp;isModal=False</t>
  </si>
  <si>
    <t>https://community.secop.gov.co/Public/Tendering/OpportunityDetail/Index?noticeUID=CO1.NTC.2390093&amp;isFromPublicArea=True&amp;isModal=False</t>
  </si>
  <si>
    <t>https://community.secop.gov.co/Public/Tendering/OpportunityDetail/Index?noticeUID=CO1.NTC.2471357&amp;isFromPublicArea=True&amp;isModal=False</t>
  </si>
  <si>
    <t>PRESTAR LOS SERVICIOS PROFESIONALES PARA ORIENTAR JURÍDICAMENTE A LAS VÍCTIMAS DEL CONFLICTO ARMADO DE LA LOCALIDAD DE SUMAPAZ EN EL MARCO DEL SIVJRNR</t>
  </si>
  <si>
    <t>PRESTAR SUS SERVICIOS ARTÍSTICOS Y MUSICALES PARA APOYAR LA GESTIÓN CULTURAL DE LA LOCALIDAD DE SUMAPAZ</t>
  </si>
  <si>
    <t>PRESTAR LOS SERVICIOS PROFESIONALES PARA LA ORIENTACIÓN, FORMULACIÓN, ESTRUCTURACIÓN Y PUESTA EN MARCHA DE INICIATIVAS 
PRODUCTIVAS EN FAVOR DE LAS VÍCTIMAS DEL CONFLICTO ARMADO, RECONOCIDAS Y NO RECONOCIDAS DE LA LOCALIDAD DE SUMAPAZ</t>
  </si>
  <si>
    <t>PRESTAR LOS SERVICIOS COMO AUXILIAR ADMINISTRATIVO EN LA EJECUCIÓN DEL PROYECTO 1587 DE LA ALCALDÍA LOCAL DE SUMAPAZ</t>
  </si>
  <si>
    <t>PRESTAR LOS SERVICIOS PROFESIONALES PARA APOYAR LA EJECUCIÓN DE LA META “ATENDER A 150 PERSONAS EN ESTRATEGIAS DE ACCESO A LA JUSTICIA INTEGRAL EN LA CIUDAD” DEL PROYECTO 1683 DE LA ALCALDÍA LOCAL DE SUMAPAZ</t>
  </si>
  <si>
    <t>PRESTAR LOS SERVICIOS PROFESIONALES AL ÁREA DE GESTIÓN DE DESARROLLO LOCAL PARA ORIENTAR A LOS BENEFICIARIOS DEL MEJORAMIENTO HABITACIONAL Y SANEAMIENTO PREDIAL EN EL MARCO DEL PROYECTO DE INVERSIÓN 1589</t>
  </si>
  <si>
    <t>PRESTAR LOS SERVICIOS PROFESIONALES PARA APOYAR LAS ACTIVIDADES DE RESTAURACIÓN ECOLÓGICA EN LA LOCALIDAD DE SUMAPAZ</t>
  </si>
  <si>
    <t>PRESTAR SERVICIOS INTEGRALES DE APOYO LOGÍSTICO Y PROMOCIÓN INSTITUCIONAL A MONTO AGOTABLE REQUERIDOS POR LA ALCALDÍA LOCAL DE SUMAPAZ, EN ESPACIOS, EVENTOS Y ACTIVIDADES CONVOCADOS Y ORGANIZADOS POR</t>
  </si>
  <si>
    <t>PRESTAR LOS SERVICIOS COMO AUXILIAR DE CONSTRUCCIÓN PARA LAS OBRAS A EJECUTAR EN EL MARCO DEL PROYECTO DE INVERSIÓN 1589</t>
  </si>
  <si>
    <t>PRESTAR SUS SERVICIOS COMO AUXILIAR DE APOYO ADMINISTRATIVO AL ÁREA DE GESTIÓN DEL DESARROLLO LOCAL EN LA ALCALDÍA LOCAL DE SUMAPAZ</t>
  </si>
  <si>
    <t>SUMINISTRO E INSTALACIÓN DE SISTEMAS DE GENERACIÓN DE ENERGÍA ELÉCTRICA RENOVABLE MEDIANTE CELDAS FOTOVOLTAICAS EN LA LOCALIDAD DE SUMAPAZ</t>
  </si>
  <si>
    <t>PRESTAR LOS SERVICIOS PROFESIONALES ESPECIALIZADOS PARA QUE RINDA DICTAMEN PERICIAL Y LO SUSTENTE EN AUDIENCIA DE PRUEBAS, ANTE EL JUZGADO 32 ADMINISTRATIVO DEL CIRCUITO DE BOGOTÁ, DENTRO DEL PROCESO CONTROVERSIA CONTRACTUAL RADICADO. 11001333603220170011600</t>
  </si>
  <si>
    <t>PRESTAR LOS SERVICIOS DE MONITOREO VEHICULAR INTEGRAL POR GPS PARA LOS VEHÍCULOS DE PROPIEDAD O TENENCIA DEL FONDO DE DESARROLLO RURAL DE SUMAPAZ</t>
  </si>
  <si>
    <t>REALIZAR LA SALIDA RECREO-DEPORTIVA PARA ADULTOS MAYORES Y PERSONAS CON DISCAPACIDAD Y LOS JUEGOS RURALES, PARA LA COMUNIDAD DE SUMAPAZ</t>
  </si>
  <si>
    <t>REALIZAR LAS ACTIVIDADES PARA CELEBRAR LA NAVIDAD SUMAPACEÑA Y EXALTAR LA CULTURA CAMPESINA DE NIÑOS, NIÑAS Y SUS FAMILIAS EN LA VIGENCIA 2021</t>
  </si>
  <si>
    <t>ESTUDIOS Y DISEÑOS PARA LA CONSERVACIÓN DE LA MALLA VIAL Y OBRAS COMPLEMENTARIAS EN LA LOCALIDAD DE SUMAPAZ</t>
  </si>
  <si>
    <t>PRESTAR LOS SERVICIOS PROFESIONALES ESPECIALIZADOS PARA APOYAR LA EJECUCIÓN DEL PROYECTO 1643 " MEJORES CONDICIONES DE SALUD EN LA RURALIDAD</t>
  </si>
  <si>
    <t>AUNAR ESFUERZOS TÉCNICOS, ADMINISTRATIVOS Y FINANCIEROS PARA MEJORAR LAS CONDICIONES DE VIDA DE LOS Y LAS HABITANTES DE LA LOCALIDAD DE SUMAPAZ MEDIANTE LA IMPLEMENTACIÓN DE ACCIONES, ESTRATEGIAS Y ACTIVIDADES DE PROMOCIÓN, PREVENCIÓN E INCLUSIÓN EN MATERIA DE SALUD</t>
  </si>
  <si>
    <t>REALIZAR LA INTERVENTORÍA TÉCNICA, ADMINISTRATIVA, FINANCIERA Y AMBIENTAL AL CONTRATO CUYO OBJETO ES: REALIZAR LA SALIDA RECREO-DEPORTIVA PARA ADULTOS MAYORES Y PERSONAS CON DISCAPACIDAD Y LOS JUEGOS</t>
  </si>
  <si>
    <t>DANIEL FERNANDO TUSSO CORTES</t>
  </si>
  <si>
    <t xml:space="preserve">NORBEY DANILO MARTINEZ MORALES
</t>
  </si>
  <si>
    <t>FDRS-SAMC-154-2021.</t>
  </si>
  <si>
    <t>https://community.secop.gov.co/Public/Tendering/OpportunityDetail/Index?noticeUID=CO1.NTC.2214345&amp;isFromPublicArea=True&amp;isModal=False</t>
  </si>
  <si>
    <t>PRESTAR EL SERVICIO DE MANTENIMIENTO PREVENTIVO Y CORRECTIVO DE LOS VEHÍCULOS LIVIANOS DE PROPIEDAD, GUARDA O TENENCIA DEL FONDO DE DESARROLLO RURAL DE SUMAPAZ CON SUMINISTRO DE REPUESTOS, LLANTAS, INSUMOS Y MANO DE OBRA</t>
  </si>
  <si>
    <t>FDRS-LP-149-2021</t>
  </si>
  <si>
    <t>https://community.secop.gov.co/Public/Tendering/OpportunityDetail/Index?noticeUID=CO1.NTC.2200801&amp;isFromPublicArea=True&amp;isModal=False</t>
  </si>
  <si>
    <t>CPS-199-2021</t>
  </si>
  <si>
    <t>PRESTAR EL SERVICIO DE EMPLEABILIDAD PARA EL DESARROLLO DE LAS ACTIVIDADES EN MISIÓN DEL FONDO DE DESARROLLO RURAL DE SUMAPAZ</t>
  </si>
  <si>
    <t>ADESCUBRIR TRAVEL &amp; ADVENTURE SAS</t>
  </si>
  <si>
    <t>Realizar la "EVALUACIÓN Y VERIFICACIÓN DE LOS DIAGNÓSTICOS EXISTENTES, PARA LA REALIZACIÓN DE LOS ESTUDIOS Y DISEÑOS COMPLEMENTARIOS ENCAMINADOS A LAS OBRAS DE MANTENIMIENTO, REHABILITACIÓN Y FUNCIONAMIENTO DE LOS SISTEMAS DE ACUEDUCTOS VEREDALES, ASÍ COMO, LOS ESTUDIOS Y DISEÑOS PARA LA CONSTRUCCIÓN DE UN TANQUE DE ALMACENAMIENTO EN LA VEREDA DE SAN JUAN EN LA LOCALIDAD DE SUMAPAZ</t>
  </si>
  <si>
    <t>COVILCO LTDA</t>
  </si>
  <si>
    <t>GEOCING SAS</t>
  </si>
  <si>
    <t>SHM INGENIERIA SAS</t>
  </si>
  <si>
    <t>FDLS-LP-259-2020.</t>
  </si>
  <si>
    <t>https://community.secop.gov.co/Public/Tendering/OpportunityDetail/Index?noticeUID=CO1.NTC.1578702&amp;isFromPublicArea=True&amp;isModal=False</t>
  </si>
  <si>
    <t>CONSORCIO MANVIALES
BIOINGENIERIA</t>
  </si>
  <si>
    <t>FDLS-CMA-260-2020</t>
  </si>
  <si>
    <t>https://community.secop.gov.co/Public/Tendering/OpportunityDetail/Index?noticeUID=CO1.NTC.1580552&amp;isFromPublicArea=True&amp;isModal=False</t>
  </si>
  <si>
    <t>FDLS-LP-262-2020</t>
  </si>
  <si>
    <t xml:space="preserve">ROYAL PARK SAS </t>
  </si>
  <si>
    <t>MANTENIMIENTOS VIALES SAS</t>
  </si>
  <si>
    <t>ALEJANDRO SALAMANCA DELGADO</t>
  </si>
  <si>
    <t xml:space="preserve">FIDEL DIAZ RESTREPO </t>
  </si>
  <si>
    <t>COP-277-2020</t>
  </si>
  <si>
    <t xml:space="preserve">SEGO INGENIERIA SAS </t>
  </si>
  <si>
    <t xml:space="preserve">SHM INGENIERIA SAS </t>
  </si>
  <si>
    <t>CIN-280-2020</t>
  </si>
  <si>
    <t>https://community.secop.gov.co/Public/Tendering/OpportunityDetail/Index?noticeUID=CO1.NTC.1586435&amp;isFromPublicArea=True&amp;isModal=False</t>
  </si>
  <si>
    <t>CPS-278-2020</t>
  </si>
  <si>
    <t>CPS-271-2020</t>
  </si>
  <si>
    <t>https://community.secop.gov.co/Public/Tendering/OpportunityDetail/Index?noticeUID=CO1.NTC.1576109&amp;isFromPublicArea=True&amp;isModal=False</t>
  </si>
  <si>
    <t>FDLS-SAMC-254-2020</t>
  </si>
  <si>
    <t>TRANSPORTES ESPECIALES FSG SAS</t>
  </si>
  <si>
    <t>PRESTAR EL SERVICIO DE TRANSPORTE TERRESTRE DE PASAJEROS, CON EL FIN DE ATENDER LOS EVENTOS INSTITUCIONALES PROGRAMADOS POR LA ADMINISTRACIÓN LOCAL, EVENTOS Y ACTIVIDADES DE PROMOCIÓN Y PARTICIPACIÓN</t>
  </si>
  <si>
    <t>https://colombiacompra.gov.co/tienda-virtual-del-estado-colombiano/ordenes-compra/68363</t>
  </si>
  <si>
    <t>https://colombiacompra.gov.co/tienda-virtual-del-estado-colombiano/ordenes-compra/70536</t>
  </si>
  <si>
    <t>https://colombiacompra.gov.co/tienda-virtual-del-estado-colombiano/ordenes-compra/70930</t>
  </si>
  <si>
    <t>https://colombiacompra.gov.co/tienda-virtual-del-estado-colombiano/ordenes-compra/72281</t>
  </si>
  <si>
    <t>https://colombiacompra.gov.co/tienda-virtual-del-estado-colombiano/ordenes-compra/72869</t>
  </si>
  <si>
    <t>https://colombiacompra.gov.co/tienda-virtual-del-estado-colombiano/ordenes-compra/74848</t>
  </si>
  <si>
    <t>https://colombiacompra.gov.co/tienda-virtual-del-estado-colombiano/ordenes-compra/74849</t>
  </si>
  <si>
    <t>https://colombiacompra.gov.co/tienda-virtual-del-estado-colombiano/ordenes-compra/75887</t>
  </si>
  <si>
    <t>https://colombiacompra.gov.co/tienda-virtual-del-estado-colombiano/ordenes-compra/76346</t>
  </si>
  <si>
    <t>https://colombiacompra.gov.co/tienda-virtual-del-estado-colombiano/ordenes-compra/83389</t>
  </si>
  <si>
    <t>https://colombiacompra.gov.co/tienda-virtual-del-estado-colombiano/ordenes-compra/83390/1</t>
  </si>
  <si>
    <t>OC-68363-2021</t>
  </si>
  <si>
    <t>OC-70536-2021</t>
  </si>
  <si>
    <t>OC-70930-2021</t>
  </si>
  <si>
    <t>OC-72281-2021</t>
  </si>
  <si>
    <t>OC-72869-2021</t>
  </si>
  <si>
    <t>OC-74848-2021</t>
  </si>
  <si>
    <t>OC-74849-2021</t>
  </si>
  <si>
    <t>OC-75887-2021</t>
  </si>
  <si>
    <t>OC-76346-2021</t>
  </si>
  <si>
    <t>OC-83389-2021</t>
  </si>
  <si>
    <t>OC-83390-2021</t>
  </si>
  <si>
    <t>CONTRATAR LA PRESTACIÓN DE SERVICIOS DE LIMPIEZA GENERAL Y CAFETERÍA DE LAS SEDES ADMINISTRATIVAS DE LA ALCALDÍA LOCAL DE SUMAPAZ Y LAS CORREGIDURÍAS DE BETANIA, NAZARETH Y SAN JUAN</t>
  </si>
  <si>
    <t>ADQUISICIÓN DE LICENCIAS DE MICROSOFT OFFICE 365 POR SUSCRIPCIÓN ANUAL PARA LA ALCALDÍA LOCAL DE SUMAPAZ</t>
  </si>
  <si>
    <t>CONTRATAR LA COMPRA DE TÓNERES Y CARTUCHOS DE IMPRESIÓN CON DESTINO A LAS DIFERENTES DEPENDENCIAS DEL FONDO DE DESARROLLO RURAL DE SUMAPAZ A TRAVÉS DE CONTRATACIÓN CON GRAN ALMACÉN – GRANDES SUPERFICIES EN LA TVEC</t>
  </si>
  <si>
    <t>EL SUMINISTRO DE COMBUSTIBLE PARA LOS VEHÍCULOS LIVIANOS DE PROPIEDAD Y/O TENENCIA DEL FONDO DE DESARROLLO LOCAL DE SUMAPAZ</t>
  </si>
  <si>
    <t>CONTRATAR LA COMPRA DE PAPELERÍA, ÚTILES DE OFICINA CON DESTINO A LAS DIFERENTES DEPENDENCIAS DEL FONDO DE DESARROLLO RURAL DE SUMAPAZ A TRAVÉS DE CONTRATACIÓN CON GRAN ALMACÉN EN LA TVEC</t>
  </si>
  <si>
    <t>ADQUISICIÓN DE EQUIPOS Y ELEMENTOS DE TECNOLOGÍA PARA LAS DIFERENTES DEPENDENCIAS DEL FONDO DE DESARROLLO RURAL DE SUMAPAZ.</t>
  </si>
  <si>
    <t>CONTRATAR LA COMPRA DE SUMINISTROS DE PAPELERÍA, ASEO Y BIOSEGURIDAD PARA LOS 6 SEIS CENTROS DE CO-NECTIVIDAD CAMPESINA DEL FONDO DE DESARROLLO RU-RAL DE SUMAPAZ A TRAVÉS DE CONTRATACIÓN CON GRAN ALMACÉN GRANDES SUPERFICIES EN LA TVEC</t>
  </si>
  <si>
    <t>CONTRATAR LA PRESTACIÓN DE SERVICIOS DE LIMPIEZA GENERAL Y CAFETERÍA DE LAS SEDES ADMINISTRATIVAS DE LA ALCALDÍA LOCAL DE SUMAPAZ Y LAS CORREGIDURÍAS DE BETANIA, NAZARETH Y SAN JUAN.</t>
  </si>
  <si>
    <t>PRESTAR EL SERVICIO DE TRANSPORTE TERRESTRE DE PASAJEROS, CON EL FIN DE ATENDER LOS EVENTOS INSTITUCIONALES PROGRAMADOS POR LA ADMINISTRACIÓN LOCAL, EVENTOS Y ACTIVIDADES DE PROMOCIÓN Y PARTICIPACIÓN.</t>
  </si>
  <si>
    <t xml:space="preserve">CONTRATAR LA COMPRA DE LA LICENCIA ANUAL (12 MESES) DE LA SUITE ADOBE A TRAVES DE LA CONTRATACION CON GRAN ALMACEN DE LA TVCE </t>
  </si>
  <si>
    <t>CASALIMPIA S.A</t>
  </si>
  <si>
    <t>UNION TEMPORAL NIMBIT</t>
  </si>
  <si>
    <t>PANAMERICANA LIBRERÍA Y PAPELERÍA S.A.</t>
  </si>
  <si>
    <t>ORGANIZACIÓN TERPEL S.A.</t>
  </si>
  <si>
    <t>COLOMBIANA DE COMERCIO S.A Y/O ALKOSTO S.A.</t>
  </si>
  <si>
    <t>LADOINSA LABORES DOTACIONES INDUSTRIALES S.A.S</t>
  </si>
  <si>
    <t>UNION TEMPORAL ESPECIALES COLOMBIA COMPRA 2020</t>
  </si>
  <si>
    <t>FDRS-SAMC-154-2021</t>
  </si>
  <si>
    <t>OC-80734-2021</t>
  </si>
  <si>
    <t>https://colombiacompra.gov.co/tienda-virtual-del-estado-colombiano/ordenes-compra/80734</t>
  </si>
  <si>
    <t>EL SUMINISTRO DE PAQUETE ALIMENTARIO, PARA APOYAR LA ATENCIÓN DE FAMILIAS VULNERABLES AFECTADAS POR LA PANDEMIA DEL COVID 19, EN LA LOCALIDAD DE SUMAPAZ.</t>
  </si>
  <si>
    <t>CAJA COLOMBIANA DE SUBSIDIO FAMILIAR COLSUBSIDIO</t>
  </si>
  <si>
    <t>CAJA DE COMPENSACION FAMILIAR COMPENSAR</t>
  </si>
  <si>
    <t xml:space="preserve">RESOLUCIÓN NO. 04 DE 2021: PAGO DE LOS COSTOS OPERATIVOS APOYO ECONÓMICO SUBSIDIO TIPO C PARA LA VIGENCIA DE ENERO 2021 A JUNIO 2021 </t>
  </si>
  <si>
    <t xml:space="preserve">RESOLUCIÓN NO. 03 DE 2021: GASTOS OPERATIVOS DEL APOYO ECONÓMICO SUBSIDIO TIPO C PARA LA VIGENCIA FEBRERO 2021 A JUNIO 2021 </t>
  </si>
  <si>
    <t xml:space="preserve">RESOLUCIÓN NO. 023 DE 2021: GASTOS Y PAGOS DEL APOYO ECONÓMICO SUBSIDIO TIPO C PARA LA VIGENCIA DE JULIO DE 2021 A ENERO 2022 </t>
  </si>
  <si>
    <t>RESOLUCIÓN NO. 024 DE 2021: PAGO DE LOS COSTOS OPERATIVOS APOYO ECONÓMICO SUBSIDIO TIPO C PARA LA VIGENCIA DE JULIO DE 2021 A ENERO DE 2022.</t>
  </si>
  <si>
    <t>RESOLUCIÓN NÚMERO 032: POR LA CUAL SE ORDENA EL GASTO Y PAGO CORRESPONDIENTE AL PROYECTO DE INVERSIÓN No. 1583 MÁS Y MEJORES OPORTUNIDADES PARA LA POBLACIÓN VULNERABLE COMPONENTE: SUBSIDIO TIPO C. LOCALIDAD DE SUMAPAZ. VIGENCIA 2021</t>
  </si>
  <si>
    <t>RESOLUCIÓN NO. 035 DE 2021: POR EL CUAL SE AUTORIZA LA TRANSFERENCIA DE RECURSOS DEL FONDO DE DESARROLLO RURAL DE SUMAPAZ, CON DESTINO AL SISTEMA   DISTRITAL BOGOTÁ SOLIDARIA A TRAVÉS DE LA DIRECCIÓN DISTRITAL DE TESORERÍA – SECRETARIA DE HACIENDA DISTRITAL</t>
  </si>
  <si>
    <t>BOGOTA DISTRITO CAPITAL</t>
  </si>
  <si>
    <t>CONTINUACIÓN DE LA RESOLUCIÓN N°. 085 DE 2021 (DICIEMBRE 22) POR EL CUAL SE AUTORIZA LA TRANSFERENCIA DE RECURSOS DEL FONDO DE DESARROLLO RURAL DE SUMAPAZ, CON DESTINO AL SISTEMA DISTRITAL BOGOTÁ SOLIDARIA A TRAVÉS DE LA DIRECCIÓN DISTRITAL DE TESORERÍA - SECRETARÍA DE HACIENDA DISTRITAL.EL ALCALDE LOCAL DE SUMAPAZ (E) EN USO DE SUS FACULTADES LEGALES Y EN ESPECIAL, LAS CONFERIDAS EN EL ARTÍCULO 11 DEL ACUERDO 740, EL ARTÍCULO 1 DEL DECRETO 374 DE 2019, EL ARTÍCULO 40 DEL DECRETO LEY 1421 DE 1993.</t>
  </si>
  <si>
    <t>CPS-231-2020</t>
  </si>
  <si>
    <t>FDLS-CD-234-2020</t>
  </si>
  <si>
    <t>https://www.contratos.gov.co/consultas/detalleProceso.do?numConstancia=20-22-19211&amp;g-recaptcha-response=03AGdBq26p7lpLaQhPOCFOGtSJezR2bzdfjzMPoUgz3D0liMWF0_Wd_FAtrazq4GjBjMWsxMEE9hHgFUHAcBU3rL2LNoGQAAixtOad3tOUTAq0EDFhRxGJCklB-EpfXd-doNTJpmQENqveRiHza2hZaJlWa-1pU0x0V4ahmwFWkMzVh2TpSJ8xdFhI_GVbgq-QiUtrn-mXU6jFBDTZyvQxQOSf5Uu4FcTL5uzZnE7XiyLLrJFRjrcD1Q2ZUhq5Pu0l63XyGO_UHz7SXIeW5RcyENZkDm7BeE9NJ-Xc48DJvy_ncDX-MMr_vkMu7ZFGFKoSTinFyM7AwgyVYMBFhTv-z3OVf3gssQh5Z85Am7OT_4N3p8h0lSENUcYHiZ1FZMvy3DxoW-FT-MOLHE03hbIYTXlHs3fZaFfaYziYpr3OTBkhliUN9FVinU4a5D3o715OcZiFlYiJ69FqRgTqlTDA_NBaF6snLX6zjA</t>
  </si>
  <si>
    <t>ADICION LA CORPORACIÓN COLOMBIA INTERNACIONAL – CCI, SE OBLIGA A PRESTAR SUS SERVICIOS PARA LLEVAR A CABO LA IMPLEMENTACIÓN A TRAVÉS DE UNA INTERVENCIÓN INTEGRAL PARA LLEVAR A CABO LA REACTIVACIÓN ECONÓMICA RURAL, A TRAVÉS DE LAS ACCIONES DE FORTALECIMIENTO PRODUCTIVO, COMERCIAL Y GESTIÓN DE LOS PLANES DE EXTENSIÓN AGROPECUARIA, DENTRO DEL PROGRAMA DE FORTALECIMIENTO DEL CORAZÓN RURAL CPS 231-2020 Y CPS 006-2020.</t>
  </si>
  <si>
    <t>CORPORACION COLOMBIA INTERNACIONAL CCI</t>
  </si>
  <si>
    <t>AJUSTE RESOLUCIÓN 057 DE 2021: PRESTAR EL SERVICIO DE EMPLEABILIDAD PARA EL DESARROLLO DE LAS ACTIVIDADES EN MISIÓN DEL FONDO DE DESARROLLO RURAL DE SUMAPAZ.</t>
  </si>
  <si>
    <t>CIA-359-2021</t>
  </si>
  <si>
    <t>FDRS-CONVENIO-359-2021</t>
  </si>
  <si>
    <t>https://www.contratos.gov.co/consultas/detalleProceso.do?numConstancia=21-22-30766&amp;g-recaptcha-response=03AGdBq26nh6hPH7EIB0bDxxIF7ot1VBhRKvUuzVKqF70e8Apcc2ecO_ED0TrqCzeSZULqLJNxQ9upDcFXmvpT4yLTl_DrSSoUd8dnCqMo4ArHEmbomwdhyY6z7eRtPUXfYcaECgLHCGhrPuMkZrHYu6azLCHZRKbNTPZ_Xsq5EVWv0PmsY0cdshZJnd6jlBCAFt74-7kGMajFi950kNbAsJ8tmog1ArAci8WBwmtRqaDv_aVihjcHIgzSI7deo2UEXNm11TXIyUWqDozPrfBSJ2Yx7VmS8GnFK4g_1cm5PiLjJsL5bJF3jZg3MCrOE1_8lz5OttTBqNH8Qw_KkOmvTpv0pQkTaFRp2dAdjCkMuSP3rZUBE94c4k4YB8NVxFSrrn5wRZbQDfmtvgqjAQhuJjChWmWKtfm789keiSG72OjMaVOSmhWFZm8IVzvBG_SAq0iUBE5mrFtmsTcnQj_c6u7-iAmB1-Xs4QtTfvBLKZ0Gx8pKPAIkb4fjK0IYvU1uPl29nJ7eAe7JIV5OLf--pKfDfUScv9mfLg</t>
  </si>
  <si>
    <t>AUNAR ESFUERZOS TÉCNICOS, ADMINISTRATIVOS Y FINANCIEROS CON EL FIN DE DESARROLLAR ACCIONES ARTICULADAS ENTRE LAS PARTES ORIENTADAS A FOMENTAR LA GENERACIÓN Y CIRCULACIÓN DE BIENES Y SERVICIOS CULTURALES, ARTÍSTICOS Y PATRIMONIALES, ASÍ COMO AL FORTALECIMIENTO DE LOS AGENTES DE ESTOS SECTORES EN LAS LOCALIDADES DEL DISTRITO CAPITAL DE ACUERDO CON LOS PROYECTOS PRESENTADOS A LOS FONDOS DE DESARROLLO LOCAL QUE FORMAN PARTE DEL CONVENIO EN EL MARCO DEL PROGRAMA ES CULTURA LOCAL 2021.</t>
  </si>
  <si>
    <t>SECRETARIA DISTRITAL DE CULTURA, RECREACIÓN Y DEPORTES</t>
  </si>
  <si>
    <t>ADICION DESARROLLAR EL EVENTO DE IDENTIDAD CULTURAL SUMAPACEÑA - FERIA AGROAMBIENTAL EN SU VIGESIMA VERSIÓN (XX)</t>
  </si>
  <si>
    <t>ADICIÓN PARA  REALIZAR LA INTERVENTORIATECNICA, ADMINISTRATIVA, FINANCIERA JURIDICA Y AMBIENTAL AL CONTRATO QUE DERIVA EL PROCESO FDLS-SAMC190-2019 CUYO OBJETO ES PRESTAR LOS SERVICIOSPARA LA ORGANIZACIÓN, COORDINACION Y EJECUCION DE LA TERCERA FASE DE LA ESCUELA DE FORMACION ARTISTICA Y CULTURAL DE SUMAPAZ (EFACS III).</t>
  </si>
  <si>
    <t>CONSORCIO INTERVENTORIA SUMAPAZ 248</t>
  </si>
  <si>
    <t>ADICION Y PRORROGA REALIZAR INTERVENTORIA TECNICA, ADMINISTRATIVA, FINACIERA, AMBIENTAL, SOCIAL Y JURIDICA AL CONTRATO CUYO OBJETO ES REALIZAR POR EL SISTEMA DE PRECIOS UNITARIOS FIJOS SIN FORMULA DE REAJUSTE, LA IMPLEMENTACION DE MODELOS DE BIOINGENIERIA Y SU EJECUCION PARA LA RESTAURACION Y RECUPERACION DE ZONAS CON PROCESOS DE EROSION O FENOMENOS DE REMOCION EN MASA EN LA LOCALIDAD DE SUMAPAZ</t>
  </si>
  <si>
    <t>ADICION Y PRORROGA REALIZAR POR EL SISTEMA DE PRECIOS UNITARIOS FIJOS SIN FORMULA DE REAJUSTE, LA IMPLEMENTACIÓN DE MODELOS DE BIOINGENIERÍA Y SU EJECUCIÓN PARA LA RESTAURACIÓN Y RECUPERACIÓN DE ZONAS CON PROCESOS DE EROCIÓN O FENÓMENOS DE REMOCIÓN EN MASA EN LA LOCALIDAD DE SUMAPAZ COP 277-2020.</t>
  </si>
  <si>
    <t>FDRS-CMA-153-2021</t>
  </si>
  <si>
    <t>https://www.contratos.gov.co/consultas/detalleProceso.do?numConstancia=21-15-12218290&amp;g-recaptcha-response=03AGdBq27mIY8QQeeV3cDXok2SihZJqZb-aDNv42aFnaLOt-BqzsL-odTiAoxopDMAmFPcPMAFwVTJq6-frPsP0URP49ozFpDYYEtCtTM-dKMCsDjhTky6wpjCqqRmtHv6cAbjtU852cQnzegvxUhsSf6v1oWqaYVIPUYOiuSq6jgAEggTpPi3aZ51JMQMz0wzeohOuUuDxDIcy3nA1oTMQS_en2d-Z9EYg8F5mZciQmWmH4C05sYy_ns6CUGjVBAN5OKp4LkvyehFyx5a1Sk32l8xqMQaJzag97InyAyk7mUHUTP3WyRI7PdOczyEfZFnABquxGuzNXUr_soJtWos5aYa5GcunKNEt3-FHJEWnYViDgYGCF6-Od8iZQkaTu-aYdlb-DDJ5R1yMq0F8HwuJPetbtDVzVmWBnPWziwJ9k5zgDlZM9aAOO8_xWPTfE1I-I9fSHAavtl_zsVFkBjBn9QzxzZq8sLE6qc3M_vocFNeygrJMqYwEpNaRkyx5g7ud9fsa46jpnEUNXl-aNqO3Dg0ffoNK13M9g</t>
  </si>
  <si>
    <t>CCO-198-2021</t>
  </si>
  <si>
    <t>DIAGNÓSTICOS, ESTUDIOS Y DISEÑOS PARA LA CONSERVACIÓN Y/O CONSTRUCCIÓN DE PUENTES SOBRE CORRIENTES DE AGUA DE LA LOCALIDAD DE SUMAPAZ</t>
  </si>
  <si>
    <t>CONSORCIO CONSTRU PUENTES SUMAPAZ 153</t>
  </si>
  <si>
    <t>GEOCING S.A.S</t>
  </si>
  <si>
    <t>SHM INGENIERIA S.A.S</t>
  </si>
  <si>
    <t>SEGO INGENIERIA S.A.S</t>
  </si>
  <si>
    <t>ADICIÓN 1. Y PRORROGA 1. AL CONTRATO QUE TIENE POR OBJETO REALIZAR LA INTERVENTORÍA TÉCNICA, ADMINISTRATIVA, FINANCIERA Y AMBIENTAL AL CONTRATO DERIVADO DE LA LICITACIÓN PÚBLICA FDLS-LP-142-2019, QUE TENDRÁ POR OBJETO PRESTACIÓN DEL SERVICIO DE MANTENIMIENTO DE LA MAQUINARIA Y VEHÍCULOS PESADOS DE PROPIEDAD, GUARDA Y/O TENENCIA DEL FONDO DE DESARROLLO LOCAL DE SUMAPAZ CON SUMINISTRO DE REPUESTOS, LLANTAS, INSUMOS, ACCESORIOS Y MANO DE OBRA</t>
  </si>
  <si>
    <t>ADICIÓN 2. Y PRORROGA 2. AL CONTRATO QUE TIENE POR OBJETO REALIZAR LA INTERVENTORÍA TÉCNICA, ADMINISTRATIVA, FINANCIERA Y AMBIENTAL AL CONTRATO DERIVADO DE LA LICITACIÓN PÚBLICA FDLS-LP-142-2019, QUE TENDRÁ POR OBJETO PRESTACIÓN DEL SERVICIO DE MANTENIMIENTO DE LA MAQUINARIA Y VEHÍCULOS PESADOS DE PROPIEDAD, GUARDA Y/O TENENCIA DEL FONDO DE DESARROLLO LOCAL DE SUMAPAZ CON SUMINISTRO DE REPUESTOS, LLANTAS, INSUMOS, ACCESORIOS Y MANO DE OBRA</t>
  </si>
  <si>
    <t>OC-40267-2019</t>
  </si>
  <si>
    <t>https://colombiacompra.gov.co/tienda-virtual-del-estado-colombiano/ordenes-compra/40267</t>
  </si>
  <si>
    <t>ADICIÓN Y PRORROGA NO IV A LA ORDEN DE COMPRA 40267 DE 2019 SUMINISTRO Y TRANSPORTE DE COMBUSTIBLE PARA LA MAQUINARIA PESADA Y VOLQUETAS DE PROPIEDAD Y/O TENENCIA DEL FONDO DE DESARROLLO LOCAL DE SUMAPAZ</t>
  </si>
  <si>
    <t>GRUPO EDS AUTOGAS S.A.S</t>
  </si>
  <si>
    <t>ADICIÓN Y PRORROGA NO. 1 DEL CONTRATO DE PRESTACIÓN DE SERVICIOS No. CPS-174-2020, CUYO OBJETO ES: PRESTAR LOS SERVICIOS DE MONITOREO VEHICULAR INTEGRAL POR GPS PARA LOS VEHÍCULOS DE PROPIEDAD O TENENCIA DEL FONDO DE DESARROLLO LOCAL DE SUMAPAZ</t>
  </si>
  <si>
    <t>ADICIÓN Y PRÓRROGA NO. 2 AL CONTRATO CPS-168-2020,PRESTAR SUS SERVICIOS COMO TÉCNICO DE APOYO ADMINISTRATIVO AL ÁREA DE GESTIÓN DE DESARROLLO LOCAL DE LA ALCALDÍA LOCAL DE SUMAPAZ</t>
  </si>
  <si>
    <t>CPS-196-2021</t>
  </si>
  <si>
    <t>FILIBERTO  BAQUERO LOPEZ</t>
  </si>
  <si>
    <t>MOISES  DELGADO</t>
  </si>
  <si>
    <t>DUBER ESNEYDER DIMATE MORA</t>
  </si>
  <si>
    <t>YENY LISED PULIDO HERRERA</t>
  </si>
  <si>
    <t>RICHARD GUSTAVO VILLALBA BAQUERO</t>
  </si>
  <si>
    <t>NATALIA ANDREA ROMERO RUBIANO</t>
  </si>
  <si>
    <t>JOSE SARNEY PARRA ADAMES</t>
  </si>
  <si>
    <t>SALUD TOTAL ENTIDAD PROMOTORA DE SALUD D EL REGIMEN CONTRIBUTIVO Y DEL REGIMEN SU BSIDIADO S.A.</t>
  </si>
  <si>
    <t>ENTIDAD PROMOTORA DE SALUD FAMISANAR S.A .S</t>
  </si>
  <si>
    <t>EMPRESA DE TELECOMUNICACIONES DE BOGOTÁ S.A. E.S.P. - ETB S.A. ESP</t>
  </si>
  <si>
    <t>CODENSA S.A. ESP</t>
  </si>
  <si>
    <t>ASOCIACION DE USUARIOS DEL ACUEDUCTO LAS ANIMAS - LAS AURAS Y NAZARETH</t>
  </si>
  <si>
    <t>CIUDAD LIMPIA BOGOTA S A E S P</t>
  </si>
  <si>
    <t>VANTI S.A. ESP</t>
  </si>
  <si>
    <t>INVERSIONES TRANS SABANA S.A.S</t>
  </si>
  <si>
    <t>SERVITAC S.A.S SERVICIOS DE ALQUILER Y TRANSPORTE ALVARO Y CIA.</t>
  </si>
  <si>
    <t>TRANSPORTES ESIVANS S.A.S</t>
  </si>
  <si>
    <t>BUSEXPRESS S.A.S</t>
  </si>
  <si>
    <t>LEMBER CONTRERAS MARROQUIN</t>
  </si>
  <si>
    <t xml:space="preserve">HONORARIOS EDILES 2021 </t>
  </si>
  <si>
    <t>HONORARIOS EDILES 2021</t>
  </si>
  <si>
    <t xml:space="preserve">SALUD EDILES 2021 </t>
  </si>
  <si>
    <t>SALUD EDILES 2021</t>
  </si>
  <si>
    <t>ASOCIACIÓN DE USUARIOS DE ACUEDUCTO DE LAS VEREDAS PEÑALIZA RAIZAL BETANIA EL CARMEN E ISMO TABACO ASOPERABECA</t>
  </si>
  <si>
    <t>PAGO ACUEDUCTO DE LAS VEREDAS PEÑALIZA RAIZAL BETANIA EL CARMEN E ISMO TABACO ASOPERABECA</t>
  </si>
  <si>
    <t>PAGO ACUEDUCTO LAS ANIMAS - LAS AURAS Y NAZARETH</t>
  </si>
  <si>
    <t>ASOCIACION DE USUARIOS DEL SERVICIO DE ACUEDUCTO Y ALCANTARILLADO DEL CORREGIMIENTO DE SAN JUAN LOCALIDAD SUMAPAZ</t>
  </si>
  <si>
    <t>PAGO ACUEDUCTO Y ALCANTARILLADO DEL CORREGIMIENTO DE SAN JUAN LOCALIDAD SUMAPAZ</t>
  </si>
  <si>
    <t>PAGO ETB</t>
  </si>
  <si>
    <t>PAGO CODENSA</t>
  </si>
  <si>
    <t>PAGO ASEO</t>
  </si>
  <si>
    <t>PAGO GAS</t>
  </si>
  <si>
    <t xml:space="preserve">OBLIGACIONES POR PAGAR 131089001  </t>
  </si>
  <si>
    <t xml:space="preserve">OBLIGACIONES POR PAGAR 131089002  </t>
  </si>
  <si>
    <t>Cuenta contratos</t>
  </si>
  <si>
    <t>FUNCIONAMIENTO TIPO DE CONTRATO AÑO 2021 SE SUMO EL NUMERO DE CONTRATOS</t>
  </si>
  <si>
    <t>FUNCIONAMIENTO POR MODALIDAD DE CONTRATO 2021</t>
  </si>
  <si>
    <t>Valores</t>
  </si>
  <si>
    <t xml:space="preserve">Suma de Valor Final </t>
  </si>
  <si>
    <t>Suma de Valor Final 2</t>
  </si>
  <si>
    <t>Suma de Giros (Valor en pesos)</t>
  </si>
  <si>
    <t>Suma de Giros (Valor en pesos)2</t>
  </si>
  <si>
    <t>Suma de Cuenta contratos</t>
  </si>
  <si>
    <t>Suma de Cuenta contratos2</t>
  </si>
  <si>
    <t>Total general</t>
  </si>
  <si>
    <t>FUNCIONAMIENTO TIPO DE CONTRATO AÑO ANTERIORES SE SUMO EL NUMERO DE ADICIONES</t>
  </si>
  <si>
    <t>FUNCIONAMIENTO POR MODALIDAD DE CONTRATO AÑOS ANTERIORES SE SUMO EL NUMERO DE ADICIONES</t>
  </si>
  <si>
    <t>Suma de Número de adiciones</t>
  </si>
  <si>
    <t>Suma de Número de adiciones2</t>
  </si>
  <si>
    <t>INVERSION TIPO DE CONTRATO AÑO 2021 SE SUMO EL NUMERO DE CONTRATOS</t>
  </si>
  <si>
    <t>INVERSION POR MODALIDAD DE CONTRATO AÑO 2021 SE SUMO EL NUMERO DE CONTRATOS</t>
  </si>
  <si>
    <t>INVERSION TIPO DE CONTRATO AÑO ANTERIORES SE SUMO EL NUMERO DE ADICIONES</t>
  </si>
  <si>
    <t xml:space="preserve">INVERSION POR MODALIDAD DE CONTRATO AÑO ANTERIORES SE SUMO EL NUMERO DE ADICIONES </t>
  </si>
  <si>
    <t>(Varios elementos)</t>
  </si>
  <si>
    <t>(en blanco)</t>
  </si>
  <si>
    <t>Contratos Suscritos en la vigencia 2021  (Inversion)</t>
  </si>
  <si>
    <t>Se toman solo los contratos de la vigencia por cuanto en las adiciones años anteriores algunas Entidades registraron la fecha en que se suscribio el contrato y no la adición.</t>
  </si>
  <si>
    <t>No incluir "otros gastos"</t>
  </si>
  <si>
    <t>(Todas)</t>
  </si>
  <si>
    <t>Etiquetas de fila</t>
  </si>
  <si>
    <t>Trim.1</t>
  </si>
  <si>
    <t>Trim.2</t>
  </si>
  <si>
    <t>Trim.3</t>
  </si>
  <si>
    <t>Trim.4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</si>
</sst>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1" formatCode="_-* #,##0_-;\-* #,##0_-;_-* &quot;-&quot;_-;_-@_-"/>
    <numFmt numFmtId="44" formatCode="_-&quot;$&quot;\ * #,##0.00_-;\-&quot;$&quot;\ * #,##0.00_-;_-&quot;$&quot;\ * &quot;-&quot;??_-;_-@_-"/>
    <numFmt numFmtId="164" formatCode="_(* #,##0.00_);_(* \(#,##0.00\);_(* &quot;-&quot;??_);_(@_)"/>
    <numFmt numFmtId="165" formatCode="&quot;$&quot;\ #,##0.00"/>
    <numFmt numFmtId="166" formatCode="0.0"/>
    <numFmt numFmtId="167" formatCode="&quot;$&quot;\ #,##0"/>
    <numFmt numFmtId="168" formatCode="&quot;$&quot;\ #,##0.0"/>
    <numFmt numFmtId="169" formatCode="_-&quot;$&quot;\ * #,##0_-;\-&quot;$&quot;\ * #,##0_-;_-&quot;$&quot;\ * &quot;-&quot;??_-;_-@_-"/>
    <numFmt numFmtId="170" formatCode="_(* #,##0_);_(* \(#,##0\);_(* &quot;-&quot;??_);_(@_)"/>
    <numFmt numFmtId="171" formatCode="dd/mm/yyyy;@"/>
  </numFmts>
  <fonts count="59" x14ac:knownFonts="1">
    <font>
      <sz val="11"/>
      <color theme="1"/>
      <name val="Calibri"/>
      <family val="2"/>
      <scheme val="minor"/>
    </font>
    <font>
      <sz val="11"/>
      <color theme="1"/>
      <name val="Calibri"/>
      <family val="2"/>
      <scheme val="minor"/>
    </font>
    <font>
      <b/>
      <sz val="10"/>
      <name val="Times New Roman"/>
      <family val="1"/>
    </font>
    <font>
      <sz val="10"/>
      <color rgb="FF000000"/>
      <name val="Arial"/>
      <family val="2"/>
    </font>
    <font>
      <b/>
      <sz val="11"/>
      <color theme="1"/>
      <name val="Calibri"/>
      <family val="2"/>
      <scheme val="minor"/>
    </font>
    <font>
      <b/>
      <sz val="14"/>
      <name val="Times New Roman"/>
      <family val="1"/>
    </font>
    <font>
      <sz val="10"/>
      <name val="Times New Roman"/>
      <family val="1"/>
    </font>
    <font>
      <b/>
      <sz val="12"/>
      <name val="Times New Roman"/>
      <family val="1"/>
    </font>
    <font>
      <b/>
      <i/>
      <sz val="10"/>
      <color theme="1"/>
      <name val="Times New Roman"/>
      <family val="1"/>
    </font>
    <font>
      <sz val="10"/>
      <color theme="1"/>
      <name val="Times New Roman"/>
      <family val="1"/>
    </font>
    <font>
      <sz val="11"/>
      <color theme="1"/>
      <name val="Arial"/>
      <family val="2"/>
    </font>
    <font>
      <b/>
      <sz val="10"/>
      <color rgb="FFFF0000"/>
      <name val="Arial Narrow"/>
      <family val="2"/>
    </font>
    <font>
      <sz val="10"/>
      <color theme="1"/>
      <name val="Arial Narrow"/>
      <family val="2"/>
    </font>
    <font>
      <sz val="10"/>
      <name val="Arial"/>
      <family val="2"/>
    </font>
    <font>
      <sz val="9"/>
      <color theme="1"/>
      <name val="Arial Narrow"/>
      <family val="2"/>
    </font>
    <font>
      <sz val="11"/>
      <color theme="1"/>
      <name val="Arial Narrow"/>
      <family val="2"/>
    </font>
    <font>
      <b/>
      <sz val="11"/>
      <color rgb="FFFF0000"/>
      <name val="Calibri"/>
      <family val="2"/>
      <scheme val="minor"/>
    </font>
    <font>
      <b/>
      <sz val="11"/>
      <name val="Arial Narrow"/>
      <family val="2"/>
    </font>
    <font>
      <b/>
      <sz val="11"/>
      <color theme="1"/>
      <name val="Arial Narrow"/>
      <family val="2"/>
    </font>
    <font>
      <b/>
      <sz val="12"/>
      <name val="Arial Narrow"/>
      <family val="2"/>
    </font>
    <font>
      <b/>
      <sz val="12"/>
      <color rgb="FFFF0000"/>
      <name val="Times New Roman"/>
      <family val="1"/>
    </font>
    <font>
      <u/>
      <sz val="11"/>
      <color theme="10"/>
      <name val="Calibri"/>
      <family val="2"/>
      <scheme val="minor"/>
    </font>
    <font>
      <sz val="11"/>
      <color theme="0"/>
      <name val="Calibri"/>
      <family val="2"/>
      <scheme val="minor"/>
    </font>
    <font>
      <sz val="11"/>
      <name val="Times New Roman"/>
      <family val="1"/>
    </font>
    <font>
      <sz val="12"/>
      <name val="Times New Roman"/>
      <family val="1"/>
    </font>
    <font>
      <sz val="11"/>
      <name val="Arial Narrow"/>
      <family val="2"/>
    </font>
    <font>
      <sz val="11"/>
      <color theme="1"/>
      <name val="Times New Roman"/>
      <family val="1"/>
    </font>
    <font>
      <sz val="11"/>
      <color indexed="8"/>
      <name val="Times New Roman"/>
      <family val="1"/>
    </font>
    <font>
      <sz val="9"/>
      <name val="Times New Roman"/>
      <family val="1"/>
    </font>
    <font>
      <sz val="11"/>
      <color theme="0" tint="-4.9989318521683403E-2"/>
      <name val="Calibri"/>
      <family val="2"/>
      <scheme val="minor"/>
    </font>
    <font>
      <i/>
      <sz val="10"/>
      <color theme="1"/>
      <name val="Times New Roman"/>
      <family val="1"/>
    </font>
    <font>
      <sz val="11"/>
      <color rgb="FFFF0000"/>
      <name val="Calibri"/>
      <family val="2"/>
      <scheme val="minor"/>
    </font>
    <font>
      <sz val="5"/>
      <color theme="1"/>
      <name val="Arial"/>
      <family val="2"/>
    </font>
    <font>
      <b/>
      <sz val="10"/>
      <color theme="1"/>
      <name val="Times New Roman"/>
      <family val="1"/>
    </font>
    <font>
      <sz val="12"/>
      <name val="Arial Narrow"/>
      <family val="2"/>
    </font>
    <font>
      <sz val="12"/>
      <color theme="1"/>
      <name val="Times New Roman"/>
      <family val="1"/>
    </font>
    <font>
      <b/>
      <sz val="12"/>
      <color theme="1"/>
      <name val="Times New Roman"/>
      <family val="1"/>
    </font>
    <font>
      <i/>
      <sz val="12"/>
      <color theme="1"/>
      <name val="Times New Roman"/>
      <family val="1"/>
    </font>
    <font>
      <sz val="9"/>
      <color rgb="FF000000"/>
      <name val="Tahoma"/>
      <family val="2"/>
    </font>
    <font>
      <b/>
      <sz val="9"/>
      <color rgb="FF000000"/>
      <name val="Tahoma"/>
      <family val="2"/>
    </font>
    <font>
      <sz val="11"/>
      <name val="Calibri"/>
      <family val="2"/>
      <scheme val="minor"/>
    </font>
    <font>
      <b/>
      <sz val="12"/>
      <color theme="5" tint="-0.499984740745262"/>
      <name val="Times New Roman"/>
      <family val="1"/>
    </font>
    <font>
      <i/>
      <sz val="12"/>
      <name val="Times New Roman"/>
      <family val="1"/>
    </font>
    <font>
      <b/>
      <sz val="10"/>
      <color rgb="FFFF0000"/>
      <name val="Times New Roman"/>
      <family val="1"/>
    </font>
    <font>
      <sz val="10"/>
      <color rgb="FFFF0000"/>
      <name val="Times New Roman"/>
      <family val="1"/>
    </font>
    <font>
      <b/>
      <u/>
      <sz val="10"/>
      <color theme="1"/>
      <name val="Times New Roman"/>
      <family val="1"/>
    </font>
    <font>
      <b/>
      <sz val="11"/>
      <color theme="1"/>
      <name val="Times New Roman"/>
      <family val="1"/>
    </font>
    <font>
      <sz val="10"/>
      <color theme="1"/>
      <name val="Calibri"/>
      <family val="2"/>
    </font>
    <font>
      <sz val="10"/>
      <color rgb="FF000000"/>
      <name val="Calibri"/>
      <family val="2"/>
    </font>
    <font>
      <sz val="8"/>
      <name val="Calibri"/>
      <family val="2"/>
      <scheme val="minor"/>
    </font>
    <font>
      <sz val="12"/>
      <color rgb="FFFF0000"/>
      <name val="Times New Roman"/>
      <family val="1"/>
    </font>
    <font>
      <b/>
      <sz val="11"/>
      <name val="Calibri"/>
      <family val="2"/>
      <scheme val="minor"/>
    </font>
    <font>
      <sz val="10"/>
      <color rgb="FF333333"/>
      <name val="Arial"/>
      <family val="2"/>
    </font>
    <font>
      <sz val="8"/>
      <color rgb="FF000000"/>
      <name val="Times New Roman"/>
      <family val="1"/>
    </font>
    <font>
      <b/>
      <sz val="12"/>
      <color theme="1"/>
      <name val="Calibri"/>
      <family val="2"/>
      <scheme val="minor"/>
    </font>
    <font>
      <sz val="10"/>
      <name val="Arial Narrow"/>
      <family val="2"/>
    </font>
    <font>
      <sz val="11"/>
      <color indexed="8"/>
      <name val="Calibri"/>
      <family val="2"/>
      <scheme val="minor"/>
    </font>
    <font>
      <sz val="11"/>
      <color indexed="8"/>
      <name val="Calibri"/>
      <family val="2"/>
    </font>
    <font>
      <b/>
      <sz val="10"/>
      <name val="Arial Narrow"/>
      <family val="2"/>
    </font>
  </fonts>
  <fills count="20">
    <fill>
      <patternFill patternType="none"/>
    </fill>
    <fill>
      <patternFill patternType="gray125"/>
    </fill>
    <fill>
      <patternFill patternType="solid">
        <fgColor theme="0"/>
        <bgColor indexed="64"/>
      </patternFill>
    </fill>
    <fill>
      <patternFill patternType="solid">
        <fgColor rgb="FFF2F2F2"/>
        <bgColor indexed="64"/>
      </patternFill>
    </fill>
    <fill>
      <patternFill patternType="solid">
        <fgColor rgb="FFFFFF00"/>
        <bgColor indexed="64"/>
      </patternFill>
    </fill>
    <fill>
      <patternFill patternType="solid">
        <fgColor theme="0" tint="-0.34998626667073579"/>
        <bgColor indexed="64"/>
      </patternFill>
    </fill>
    <fill>
      <patternFill patternType="solid">
        <fgColor theme="4" tint="0.59999389629810485"/>
        <bgColor indexed="64"/>
      </patternFill>
    </fill>
    <fill>
      <patternFill patternType="solid">
        <fgColor theme="6" tint="0.39997558519241921"/>
        <bgColor indexed="64"/>
      </patternFill>
    </fill>
    <fill>
      <patternFill patternType="solid">
        <fgColor theme="2" tint="-0.249977111117893"/>
        <bgColor indexed="64"/>
      </patternFill>
    </fill>
    <fill>
      <patternFill patternType="solid">
        <fgColor theme="7" tint="0.59999389629810485"/>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6" tint="-0.249977111117893"/>
        <bgColor indexed="64"/>
      </patternFill>
    </fill>
    <fill>
      <patternFill patternType="solid">
        <fgColor theme="4" tint="0.39997558519241921"/>
        <bgColor indexed="64"/>
      </patternFill>
    </fill>
    <fill>
      <patternFill patternType="solid">
        <fgColor theme="9"/>
        <bgColor indexed="64"/>
      </patternFill>
    </fill>
    <fill>
      <patternFill patternType="solid">
        <fgColor rgb="FFFFC000"/>
        <bgColor indexed="64"/>
      </patternFill>
    </fill>
    <fill>
      <patternFill patternType="solid">
        <fgColor theme="3" tint="0.59999389629810485"/>
        <bgColor indexed="64"/>
      </patternFill>
    </fill>
    <fill>
      <patternFill patternType="solid">
        <fgColor theme="0" tint="-0.249977111117893"/>
        <bgColor indexed="64"/>
      </patternFill>
    </fill>
    <fill>
      <patternFill patternType="solid">
        <fgColor rgb="FFFFFFFF"/>
        <bgColor indexed="64"/>
      </patternFill>
    </fill>
    <fill>
      <patternFill patternType="solid">
        <fgColor rgb="FF92D050"/>
        <bgColor indexed="64"/>
      </patternFill>
    </fill>
  </fills>
  <borders count="48">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auto="1"/>
      </left>
      <right style="thin">
        <color auto="1"/>
      </right>
      <top style="medium">
        <color indexed="64"/>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auto="1"/>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auto="1"/>
      </left>
      <right style="thin">
        <color auto="1"/>
      </right>
      <top/>
      <bottom style="thin">
        <color auto="1"/>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auto="1"/>
      </right>
      <top style="medium">
        <color indexed="64"/>
      </top>
      <bottom style="thin">
        <color auto="1"/>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auto="1"/>
      </left>
      <right/>
      <top style="medium">
        <color indexed="64"/>
      </top>
      <bottom style="thin">
        <color auto="1"/>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s>
  <cellStyleXfs count="9">
    <xf numFmtId="0" fontId="0" fillId="0" borderId="0"/>
    <xf numFmtId="164" fontId="1" fillId="0" borderId="0" applyFont="0" applyFill="0" applyBorder="0" applyAlignment="0" applyProtection="0"/>
    <xf numFmtId="0" fontId="3" fillId="0" borderId="0"/>
    <xf numFmtId="9" fontId="1" fillId="0" borderId="0" applyFont="0" applyFill="0" applyBorder="0" applyAlignment="0" applyProtection="0"/>
    <xf numFmtId="0" fontId="21" fillId="0" borderId="0" applyNumberFormat="0" applyFill="0" applyBorder="0" applyAlignment="0" applyProtection="0"/>
    <xf numFmtId="0" fontId="13" fillId="0" borderId="0"/>
    <xf numFmtId="0" fontId="13" fillId="0" borderId="0"/>
    <xf numFmtId="44" fontId="1" fillId="0" borderId="0" applyFont="0" applyFill="0" applyBorder="0" applyAlignment="0" applyProtection="0"/>
    <xf numFmtId="41" fontId="1" fillId="0" borderId="0" applyFont="0" applyFill="0" applyBorder="0" applyAlignment="0" applyProtection="0"/>
  </cellStyleXfs>
  <cellXfs count="519">
    <xf numFmtId="0" fontId="0" fillId="0" borderId="0" xfId="0"/>
    <xf numFmtId="0" fontId="9" fillId="0" borderId="24" xfId="0" applyFont="1" applyBorder="1" applyAlignment="1">
      <alignment horizontal="justify" vertical="center" wrapText="1"/>
    </xf>
    <xf numFmtId="0" fontId="9" fillId="0" borderId="25" xfId="0" applyFont="1" applyBorder="1" applyAlignment="1">
      <alignment horizontal="justify" vertical="center" wrapText="1"/>
    </xf>
    <xf numFmtId="0" fontId="11" fillId="4" borderId="5" xfId="0" applyFont="1" applyFill="1" applyBorder="1" applyAlignment="1">
      <alignment vertical="center"/>
    </xf>
    <xf numFmtId="0" fontId="4" fillId="0" borderId="0" xfId="0" applyFont="1"/>
    <xf numFmtId="0" fontId="12" fillId="0" borderId="0" xfId="0" applyFont="1" applyAlignment="1"/>
    <xf numFmtId="0" fontId="13" fillId="0" borderId="16" xfId="0" applyFont="1" applyFill="1" applyBorder="1" applyAlignment="1">
      <alignment vertical="center"/>
    </xf>
    <xf numFmtId="166" fontId="0" fillId="0" borderId="0" xfId="0" applyNumberFormat="1" applyProtection="1">
      <protection hidden="1"/>
    </xf>
    <xf numFmtId="0" fontId="12" fillId="0" borderId="0" xfId="0" applyFont="1" applyAlignment="1">
      <alignment horizontal="left"/>
    </xf>
    <xf numFmtId="0" fontId="10" fillId="0" borderId="0" xfId="0" applyFont="1" applyProtection="1">
      <protection hidden="1"/>
    </xf>
    <xf numFmtId="0" fontId="12" fillId="0" borderId="0" xfId="0" applyFont="1" applyAlignment="1">
      <alignment wrapText="1"/>
    </xf>
    <xf numFmtId="0" fontId="12" fillId="0" borderId="0" xfId="0" applyFont="1"/>
    <xf numFmtId="0" fontId="14" fillId="0" borderId="0" xfId="0" applyFont="1" applyAlignment="1"/>
    <xf numFmtId="0" fontId="14" fillId="0" borderId="0" xfId="0" applyFont="1"/>
    <xf numFmtId="0" fontId="15" fillId="0" borderId="0" xfId="0" applyFont="1" applyAlignment="1">
      <alignment wrapText="1"/>
    </xf>
    <xf numFmtId="0" fontId="16" fillId="4" borderId="0" xfId="0" applyFont="1" applyFill="1"/>
    <xf numFmtId="0" fontId="0" fillId="0" borderId="0" xfId="0" applyFont="1" applyBorder="1" applyAlignment="1" applyProtection="1">
      <alignment wrapText="1"/>
      <protection hidden="1"/>
    </xf>
    <xf numFmtId="0" fontId="16" fillId="4" borderId="0" xfId="0" applyFont="1" applyFill="1" applyBorder="1" applyAlignment="1" applyProtection="1">
      <alignment wrapText="1"/>
      <protection hidden="1"/>
    </xf>
    <xf numFmtId="0" fontId="0" fillId="0" borderId="0" xfId="0" applyAlignment="1">
      <alignment vertical="top"/>
    </xf>
    <xf numFmtId="0" fontId="0" fillId="0" borderId="0" xfId="0" applyFont="1" applyBorder="1" applyAlignment="1" applyProtection="1">
      <alignment vertical="top" wrapText="1"/>
      <protection hidden="1"/>
    </xf>
    <xf numFmtId="0" fontId="0" fillId="0" borderId="0" xfId="0" applyFont="1" applyFill="1" applyBorder="1" applyAlignment="1" applyProtection="1">
      <alignment wrapText="1"/>
      <protection hidden="1"/>
    </xf>
    <xf numFmtId="0" fontId="15" fillId="0" borderId="5" xfId="0" applyFont="1" applyFill="1" applyBorder="1" applyAlignment="1">
      <alignment wrapText="1"/>
    </xf>
    <xf numFmtId="0" fontId="15" fillId="5" borderId="5" xfId="0" applyFont="1" applyFill="1" applyBorder="1" applyAlignment="1">
      <alignment wrapText="1"/>
    </xf>
    <xf numFmtId="0" fontId="15" fillId="6" borderId="5" xfId="0" applyFont="1" applyFill="1" applyBorder="1" applyAlignment="1">
      <alignment wrapText="1"/>
    </xf>
    <xf numFmtId="0" fontId="15" fillId="7" borderId="5" xfId="0" applyFont="1" applyFill="1" applyBorder="1" applyAlignment="1">
      <alignment wrapText="1"/>
    </xf>
    <xf numFmtId="0" fontId="15" fillId="8" borderId="5" xfId="0" applyFont="1" applyFill="1" applyBorder="1" applyAlignment="1">
      <alignment wrapText="1"/>
    </xf>
    <xf numFmtId="0" fontId="15" fillId="9" borderId="5" xfId="0" applyFont="1" applyFill="1" applyBorder="1" applyAlignment="1">
      <alignment wrapText="1"/>
    </xf>
    <xf numFmtId="0" fontId="15" fillId="10" borderId="5" xfId="0" applyFont="1" applyFill="1" applyBorder="1" applyAlignment="1">
      <alignment wrapText="1"/>
    </xf>
    <xf numFmtId="0" fontId="0" fillId="5" borderId="9" xfId="0" applyFill="1" applyBorder="1"/>
    <xf numFmtId="0" fontId="0" fillId="6" borderId="9" xfId="0" applyFill="1" applyBorder="1"/>
    <xf numFmtId="0" fontId="0" fillId="7" borderId="9" xfId="0" applyFill="1" applyBorder="1"/>
    <xf numFmtId="0" fontId="0" fillId="8" borderId="9" xfId="0" applyFill="1" applyBorder="1"/>
    <xf numFmtId="0" fontId="0" fillId="9" borderId="9" xfId="0" applyFill="1" applyBorder="1"/>
    <xf numFmtId="0" fontId="0" fillId="10" borderId="9" xfId="0" applyFill="1" applyBorder="1"/>
    <xf numFmtId="0" fontId="0" fillId="0" borderId="9" xfId="0" applyBorder="1"/>
    <xf numFmtId="0" fontId="0" fillId="0" borderId="0" xfId="0"/>
    <xf numFmtId="0" fontId="0" fillId="0" borderId="0" xfId="0" applyBorder="1" applyAlignment="1" applyProtection="1">
      <alignment vertical="center"/>
    </xf>
    <xf numFmtId="0" fontId="7" fillId="0" borderId="0" xfId="0" applyFont="1" applyFill="1" applyBorder="1" applyAlignment="1" applyProtection="1">
      <alignment horizontal="center" vertical="center" wrapText="1"/>
      <protection locked="0"/>
    </xf>
    <xf numFmtId="0" fontId="2" fillId="0" borderId="32" xfId="0" applyFont="1" applyFill="1" applyBorder="1" applyAlignment="1" applyProtection="1">
      <alignment horizontal="left" vertical="center" wrapText="1"/>
    </xf>
    <xf numFmtId="0" fontId="2" fillId="0" borderId="19" xfId="0" applyFont="1" applyFill="1" applyBorder="1" applyAlignment="1" applyProtection="1">
      <alignment horizontal="left" vertical="center" wrapText="1"/>
    </xf>
    <xf numFmtId="0" fontId="0" fillId="0" borderId="0" xfId="0" applyAlignment="1">
      <alignment vertical="center" wrapText="1"/>
    </xf>
    <xf numFmtId="0" fontId="31" fillId="4" borderId="0" xfId="0" applyFont="1" applyFill="1" applyAlignment="1">
      <alignment vertical="top"/>
    </xf>
    <xf numFmtId="0" fontId="32" fillId="0" borderId="0" xfId="0" applyFont="1"/>
    <xf numFmtId="0" fontId="15" fillId="0" borderId="34" xfId="0" applyFont="1" applyFill="1" applyBorder="1" applyAlignment="1">
      <alignment wrapText="1"/>
    </xf>
    <xf numFmtId="0" fontId="0" fillId="0" borderId="0" xfId="0" applyBorder="1"/>
    <xf numFmtId="0" fontId="2" fillId="0" borderId="38" xfId="0" applyFont="1" applyFill="1" applyBorder="1" applyAlignment="1" applyProtection="1">
      <alignment horizontal="center" vertical="center"/>
    </xf>
    <xf numFmtId="0" fontId="2" fillId="0" borderId="29" xfId="0" applyFont="1" applyFill="1" applyBorder="1" applyAlignment="1" applyProtection="1">
      <alignment horizontal="center" vertical="center"/>
    </xf>
    <xf numFmtId="0" fontId="2" fillId="0" borderId="29" xfId="0" applyFont="1" applyFill="1" applyBorder="1" applyAlignment="1" applyProtection="1">
      <alignment horizontal="center" vertical="center" wrapText="1"/>
    </xf>
    <xf numFmtId="3" fontId="2" fillId="0" borderId="29" xfId="0" applyNumberFormat="1" applyFont="1" applyFill="1" applyBorder="1" applyAlignment="1" applyProtection="1">
      <alignment horizontal="center" vertical="center"/>
    </xf>
    <xf numFmtId="0" fontId="0" fillId="2" borderId="0" xfId="0" applyFill="1"/>
    <xf numFmtId="0" fontId="0" fillId="0" borderId="37" xfId="0" applyBorder="1"/>
    <xf numFmtId="0" fontId="17" fillId="11" borderId="5" xfId="0" applyFont="1" applyFill="1" applyBorder="1" applyAlignment="1">
      <alignment horizontal="center"/>
    </xf>
    <xf numFmtId="0" fontId="17" fillId="11" borderId="10" xfId="0" applyFont="1" applyFill="1" applyBorder="1" applyAlignment="1">
      <alignment horizontal="center"/>
    </xf>
    <xf numFmtId="0" fontId="18" fillId="11" borderId="11" xfId="0" applyFont="1" applyFill="1" applyBorder="1" applyAlignment="1">
      <alignment horizontal="center"/>
    </xf>
    <xf numFmtId="0" fontId="4" fillId="11" borderId="3" xfId="0" applyFont="1" applyFill="1" applyBorder="1" applyAlignment="1">
      <alignment horizontal="center"/>
    </xf>
    <xf numFmtId="0" fontId="4" fillId="12" borderId="5" xfId="0" applyFont="1" applyFill="1" applyBorder="1" applyAlignment="1">
      <alignment horizontal="center" vertical="center"/>
    </xf>
    <xf numFmtId="0" fontId="15" fillId="12" borderId="5" xfId="0" applyFont="1" applyFill="1" applyBorder="1" applyAlignment="1">
      <alignment horizontal="justify" vertical="center" wrapText="1"/>
    </xf>
    <xf numFmtId="0" fontId="0" fillId="12" borderId="5" xfId="0" applyFill="1" applyBorder="1" applyAlignment="1">
      <alignment horizontal="justify" vertical="center"/>
    </xf>
    <xf numFmtId="0" fontId="4" fillId="13" borderId="5" xfId="0" applyFont="1" applyFill="1" applyBorder="1" applyAlignment="1">
      <alignment horizontal="center"/>
    </xf>
    <xf numFmtId="0" fontId="15" fillId="13" borderId="5" xfId="0" applyFont="1" applyFill="1" applyBorder="1" applyAlignment="1">
      <alignment horizontal="justify" vertical="center" wrapText="1"/>
    </xf>
    <xf numFmtId="0" fontId="4" fillId="14" borderId="5" xfId="0" applyFont="1" applyFill="1" applyBorder="1" applyAlignment="1">
      <alignment horizontal="center"/>
    </xf>
    <xf numFmtId="0" fontId="15" fillId="14" borderId="5" xfId="0" applyFont="1" applyFill="1" applyBorder="1" applyAlignment="1">
      <alignment horizontal="justify" vertical="center" wrapText="1"/>
    </xf>
    <xf numFmtId="0" fontId="0" fillId="14" borderId="5" xfId="0" applyFill="1" applyBorder="1" applyAlignment="1">
      <alignment horizontal="justify" vertical="center"/>
    </xf>
    <xf numFmtId="0" fontId="4" fillId="15" borderId="5" xfId="0" applyFont="1" applyFill="1" applyBorder="1" applyAlignment="1">
      <alignment horizontal="center" vertical="center"/>
    </xf>
    <xf numFmtId="0" fontId="15" fillId="15" borderId="5" xfId="0" applyFont="1" applyFill="1" applyBorder="1" applyAlignment="1">
      <alignment horizontal="justify" vertical="center" wrapText="1"/>
    </xf>
    <xf numFmtId="0" fontId="0" fillId="15" borderId="5" xfId="0" applyFill="1" applyBorder="1" applyAlignment="1">
      <alignment horizontal="justify" vertical="center"/>
    </xf>
    <xf numFmtId="0" fontId="0" fillId="0" borderId="0" xfId="0" applyAlignment="1">
      <alignment horizontal="justify" vertical="center"/>
    </xf>
    <xf numFmtId="14" fontId="0" fillId="0" borderId="0" xfId="0" applyNumberFormat="1"/>
    <xf numFmtId="0" fontId="19" fillId="16" borderId="5" xfId="0" applyFont="1" applyFill="1" applyBorder="1" applyAlignment="1">
      <alignment horizontal="center" vertical="center"/>
    </xf>
    <xf numFmtId="0" fontId="15" fillId="16" borderId="5" xfId="0" applyFont="1" applyFill="1" applyBorder="1" applyAlignment="1">
      <alignment horizontal="left" vertical="center" wrapText="1"/>
    </xf>
    <xf numFmtId="0" fontId="0" fillId="16" borderId="5" xfId="0" applyFill="1" applyBorder="1" applyAlignment="1">
      <alignment horizontal="justify" vertical="center"/>
    </xf>
    <xf numFmtId="0" fontId="4" fillId="16" borderId="5" xfId="0" applyFont="1" applyFill="1" applyBorder="1" applyAlignment="1">
      <alignment horizontal="center" vertical="center"/>
    </xf>
    <xf numFmtId="0" fontId="0" fillId="16" borderId="5" xfId="0" applyFill="1" applyBorder="1" applyAlignment="1">
      <alignment horizontal="left" vertical="center"/>
    </xf>
    <xf numFmtId="0" fontId="0" fillId="13" borderId="5" xfId="0" applyFill="1" applyBorder="1" applyAlignment="1">
      <alignment horizontal="justify" vertical="center" wrapText="1"/>
    </xf>
    <xf numFmtId="0" fontId="31" fillId="0" borderId="0" xfId="0" applyFont="1"/>
    <xf numFmtId="0" fontId="0" fillId="0" borderId="0" xfId="0" applyAlignment="1" applyProtection="1">
      <alignment horizontal="justify" vertical="center"/>
      <protection locked="0"/>
    </xf>
    <xf numFmtId="0" fontId="9" fillId="2" borderId="24" xfId="0" applyFont="1" applyFill="1" applyBorder="1" applyAlignment="1">
      <alignment horizontal="justify" vertical="center" wrapText="1"/>
    </xf>
    <xf numFmtId="0" fontId="19" fillId="5" borderId="6" xfId="0" applyFont="1" applyFill="1" applyBorder="1" applyAlignment="1">
      <alignment horizontal="center" vertical="center"/>
    </xf>
    <xf numFmtId="0" fontId="19" fillId="6" borderId="6" xfId="0" applyFont="1" applyFill="1" applyBorder="1" applyAlignment="1">
      <alignment horizontal="center" vertical="center"/>
    </xf>
    <xf numFmtId="0" fontId="19" fillId="7" borderId="6" xfId="0" applyFont="1" applyFill="1" applyBorder="1" applyAlignment="1">
      <alignment horizontal="center" vertical="center"/>
    </xf>
    <xf numFmtId="0" fontId="19" fillId="8" borderId="6" xfId="0" applyFont="1" applyFill="1" applyBorder="1" applyAlignment="1">
      <alignment horizontal="center" vertical="center"/>
    </xf>
    <xf numFmtId="0" fontId="19" fillId="9" borderId="6" xfId="0" applyFont="1" applyFill="1" applyBorder="1" applyAlignment="1">
      <alignment horizontal="center" vertical="center"/>
    </xf>
    <xf numFmtId="0" fontId="19" fillId="10" borderId="6"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41" xfId="0" applyFont="1" applyFill="1" applyBorder="1" applyAlignment="1">
      <alignment horizontal="center" vertical="center"/>
    </xf>
    <xf numFmtId="0" fontId="0" fillId="4" borderId="5" xfId="0" applyFill="1" applyBorder="1"/>
    <xf numFmtId="0" fontId="0" fillId="10" borderId="5" xfId="0" applyFill="1" applyBorder="1" applyAlignment="1">
      <alignment horizontal="left" vertical="center"/>
    </xf>
    <xf numFmtId="0" fontId="0" fillId="0" borderId="0" xfId="0" applyAlignment="1">
      <alignment vertical="center"/>
    </xf>
    <xf numFmtId="0" fontId="2" fillId="0" borderId="27" xfId="0" applyFont="1" applyFill="1" applyBorder="1" applyAlignment="1" applyProtection="1">
      <alignment horizontal="center" vertical="center"/>
    </xf>
    <xf numFmtId="3" fontId="0" fillId="0" borderId="0" xfId="0" applyNumberFormat="1"/>
    <xf numFmtId="3" fontId="0" fillId="0" borderId="0" xfId="0" applyNumberFormat="1" applyAlignment="1"/>
    <xf numFmtId="0" fontId="0" fillId="0" borderId="0" xfId="0" applyAlignment="1"/>
    <xf numFmtId="0" fontId="26" fillId="0" borderId="0" xfId="0" applyFont="1" applyBorder="1" applyAlignment="1">
      <alignment horizontal="center"/>
    </xf>
    <xf numFmtId="14" fontId="26" fillId="0" borderId="0" xfId="0" applyNumberFormat="1" applyFont="1" applyBorder="1" applyAlignment="1">
      <alignment horizontal="center"/>
    </xf>
    <xf numFmtId="3" fontId="26" fillId="0" borderId="0" xfId="0" applyNumberFormat="1" applyFont="1" applyBorder="1" applyAlignment="1">
      <alignment horizontal="center"/>
    </xf>
    <xf numFmtId="0" fontId="26" fillId="0" borderId="0" xfId="0" applyFont="1" applyBorder="1"/>
    <xf numFmtId="14" fontId="36" fillId="0" borderId="5" xfId="0" applyNumberFormat="1" applyFont="1" applyBorder="1" applyAlignment="1">
      <alignment horizontal="left" vertical="center"/>
    </xf>
    <xf numFmtId="3" fontId="36" fillId="0" borderId="5" xfId="0" applyNumberFormat="1" applyFont="1" applyBorder="1" applyAlignment="1">
      <alignment vertical="center"/>
    </xf>
    <xf numFmtId="0" fontId="26" fillId="0" borderId="0" xfId="0" applyFont="1" applyBorder="1" applyAlignment="1">
      <alignment horizontal="justify"/>
    </xf>
    <xf numFmtId="1" fontId="0" fillId="0" borderId="0" xfId="0" applyNumberFormat="1" applyAlignment="1">
      <alignment horizontal="center" vertical="center"/>
    </xf>
    <xf numFmtId="49" fontId="0" fillId="0" borderId="0" xfId="0" applyNumberFormat="1"/>
    <xf numFmtId="1" fontId="0" fillId="2" borderId="0" xfId="0" applyNumberFormat="1" applyFill="1" applyBorder="1" applyAlignment="1">
      <alignment horizontal="center" vertical="center"/>
    </xf>
    <xf numFmtId="49" fontId="0" fillId="2" borderId="0" xfId="0" applyNumberFormat="1" applyFill="1" applyBorder="1"/>
    <xf numFmtId="1" fontId="0" fillId="0" borderId="0" xfId="0" applyNumberFormat="1" applyBorder="1" applyAlignment="1">
      <alignment horizontal="center" vertical="center"/>
    </xf>
    <xf numFmtId="49" fontId="0" fillId="0" borderId="0" xfId="0" applyNumberFormat="1" applyBorder="1"/>
    <xf numFmtId="0" fontId="0" fillId="2" borderId="0" xfId="0" applyFill="1" applyBorder="1"/>
    <xf numFmtId="1" fontId="36" fillId="0" borderId="0" xfId="0" applyNumberFormat="1" applyFont="1" applyBorder="1" applyAlignment="1">
      <alignment horizontal="center" vertical="center"/>
    </xf>
    <xf numFmtId="3" fontId="36" fillId="0" borderId="0" xfId="0" applyNumberFormat="1" applyFont="1" applyBorder="1" applyAlignment="1">
      <alignment horizontal="left" vertical="center"/>
    </xf>
    <xf numFmtId="0" fontId="36" fillId="0" borderId="0" xfId="0" applyFont="1" applyBorder="1" applyAlignment="1">
      <alignment horizontal="left" vertical="center"/>
    </xf>
    <xf numFmtId="3" fontId="36" fillId="0" borderId="0" xfId="0" applyNumberFormat="1" applyFont="1" applyBorder="1" applyAlignment="1">
      <alignment horizontal="center" vertical="center"/>
    </xf>
    <xf numFmtId="0" fontId="36" fillId="0" borderId="0" xfId="0" applyFont="1" applyBorder="1" applyAlignment="1">
      <alignment horizontal="center" vertical="center"/>
    </xf>
    <xf numFmtId="0" fontId="9" fillId="2" borderId="0" xfId="0" applyFont="1" applyFill="1" applyBorder="1" applyAlignment="1">
      <alignment horizontal="center" vertical="center"/>
    </xf>
    <xf numFmtId="0" fontId="9" fillId="2" borderId="0" xfId="0" applyFont="1" applyFill="1" applyBorder="1" applyAlignment="1">
      <alignment horizontal="center" vertical="center" wrapText="1"/>
    </xf>
    <xf numFmtId="0" fontId="36" fillId="2" borderId="0" xfId="0" applyFont="1" applyFill="1" applyBorder="1" applyAlignment="1">
      <alignment vertical="center"/>
    </xf>
    <xf numFmtId="0" fontId="36" fillId="2" borderId="0" xfId="0" applyFont="1" applyFill="1" applyBorder="1" applyAlignment="1">
      <alignment horizontal="center" vertical="center"/>
    </xf>
    <xf numFmtId="10" fontId="2" fillId="0" borderId="45" xfId="0" applyNumberFormat="1" applyFont="1" applyFill="1" applyBorder="1" applyAlignment="1" applyProtection="1">
      <alignment horizontal="center" vertical="center" wrapText="1"/>
    </xf>
    <xf numFmtId="3" fontId="36" fillId="2" borderId="0" xfId="0" applyNumberFormat="1" applyFont="1" applyFill="1" applyBorder="1" applyAlignment="1">
      <alignment horizontal="left" vertical="center"/>
    </xf>
    <xf numFmtId="1" fontId="36" fillId="2" borderId="0" xfId="0" applyNumberFormat="1" applyFont="1" applyFill="1" applyBorder="1" applyAlignment="1">
      <alignment horizontal="left" vertical="center"/>
    </xf>
    <xf numFmtId="0" fontId="23" fillId="17" borderId="3" xfId="0" applyFont="1" applyFill="1" applyBorder="1" applyAlignment="1" applyProtection="1">
      <alignment horizontal="left" vertical="center" wrapText="1"/>
      <protection locked="0"/>
    </xf>
    <xf numFmtId="0" fontId="2" fillId="17" borderId="5" xfId="0" applyFont="1" applyFill="1" applyBorder="1" applyAlignment="1" applyProtection="1">
      <alignment horizontal="center" vertical="center" wrapText="1"/>
      <protection locked="0"/>
    </xf>
    <xf numFmtId="0" fontId="2" fillId="17" borderId="1" xfId="0" applyFont="1" applyFill="1" applyBorder="1" applyAlignment="1" applyProtection="1">
      <alignment horizontal="left" vertical="center" wrapText="1"/>
    </xf>
    <xf numFmtId="3" fontId="2" fillId="17" borderId="5" xfId="0" applyNumberFormat="1" applyFont="1" applyFill="1" applyBorder="1" applyAlignment="1" applyProtection="1">
      <alignment horizontal="center" vertical="center" wrapText="1"/>
      <protection locked="0"/>
    </xf>
    <xf numFmtId="0" fontId="34" fillId="17" borderId="32" xfId="0" applyFont="1" applyFill="1" applyBorder="1" applyAlignment="1" applyProtection="1">
      <alignment horizontal="left" vertical="center" wrapText="1"/>
      <protection locked="0"/>
    </xf>
    <xf numFmtId="0" fontId="34" fillId="17" borderId="8" xfId="0" applyFont="1" applyFill="1" applyBorder="1" applyAlignment="1" applyProtection="1">
      <alignment horizontal="left" vertical="center" wrapText="1"/>
      <protection locked="0"/>
    </xf>
    <xf numFmtId="0" fontId="34" fillId="17" borderId="18" xfId="0" applyFont="1" applyFill="1" applyBorder="1" applyAlignment="1" applyProtection="1">
      <alignment horizontal="left" vertical="center" wrapText="1"/>
      <protection locked="0"/>
    </xf>
    <xf numFmtId="0" fontId="19" fillId="17" borderId="20" xfId="0" applyFont="1" applyFill="1" applyBorder="1" applyAlignment="1" applyProtection="1">
      <alignment horizontal="left" vertical="center" wrapText="1"/>
      <protection locked="0"/>
    </xf>
    <xf numFmtId="0" fontId="19" fillId="17" borderId="30" xfId="0" applyFont="1" applyFill="1" applyBorder="1" applyAlignment="1" applyProtection="1">
      <alignment horizontal="left" vertical="center" wrapText="1"/>
      <protection locked="0"/>
    </xf>
    <xf numFmtId="14" fontId="26" fillId="2" borderId="5" xfId="0" applyNumberFormat="1" applyFont="1" applyFill="1" applyBorder="1" applyAlignment="1">
      <alignment horizontal="center" vertical="center" wrapText="1"/>
    </xf>
    <xf numFmtId="14" fontId="26" fillId="2" borderId="5" xfId="0" applyNumberFormat="1" applyFont="1" applyFill="1" applyBorder="1" applyAlignment="1">
      <alignment horizontal="center" wrapText="1"/>
    </xf>
    <xf numFmtId="0" fontId="0" fillId="17" borderId="5" xfId="0" applyFill="1" applyBorder="1"/>
    <xf numFmtId="0" fontId="9" fillId="2" borderId="5" xfId="0" applyFont="1" applyFill="1" applyBorder="1" applyAlignment="1">
      <alignment horizontal="center" vertical="center" wrapText="1"/>
    </xf>
    <xf numFmtId="0" fontId="9" fillId="2" borderId="5" xfId="0" applyFont="1" applyFill="1" applyBorder="1" applyAlignment="1">
      <alignment horizontal="center" vertical="center"/>
    </xf>
    <xf numFmtId="0" fontId="33" fillId="2" borderId="0" xfId="0" applyFont="1" applyFill="1" applyBorder="1" applyAlignment="1">
      <alignment vertical="center"/>
    </xf>
    <xf numFmtId="3" fontId="0" fillId="0" borderId="0" xfId="0" applyNumberFormat="1" applyBorder="1"/>
    <xf numFmtId="0" fontId="36" fillId="0" borderId="0" xfId="0" applyFont="1" applyAlignment="1">
      <alignment horizontal="center" vertical="center"/>
    </xf>
    <xf numFmtId="0" fontId="35" fillId="0" borderId="0" xfId="0" applyFont="1" applyBorder="1" applyAlignment="1">
      <alignment horizontal="justify" vertical="center"/>
    </xf>
    <xf numFmtId="0" fontId="40" fillId="0" borderId="0" xfId="0" applyFont="1"/>
    <xf numFmtId="0" fontId="7" fillId="0" borderId="0" xfId="0" applyFont="1" applyAlignment="1">
      <alignment horizontal="center" vertical="center"/>
    </xf>
    <xf numFmtId="0" fontId="0" fillId="0" borderId="5" xfId="0" applyFill="1" applyBorder="1" applyAlignment="1" applyProtection="1">
      <alignment horizontal="center" vertical="center"/>
      <protection locked="0"/>
    </xf>
    <xf numFmtId="0" fontId="0" fillId="0" borderId="5" xfId="0" applyFill="1" applyBorder="1" applyAlignment="1" applyProtection="1">
      <alignment horizontal="left" vertical="center"/>
      <protection locked="0"/>
    </xf>
    <xf numFmtId="0" fontId="0" fillId="0" borderId="5" xfId="0" applyFill="1" applyBorder="1" applyAlignment="1" applyProtection="1">
      <alignment horizontal="justify" vertical="center"/>
      <protection locked="0"/>
    </xf>
    <xf numFmtId="0" fontId="26" fillId="0" borderId="5" xfId="0" applyFont="1" applyFill="1" applyBorder="1" applyAlignment="1" applyProtection="1">
      <alignment horizontal="left" vertical="center"/>
      <protection locked="0"/>
    </xf>
    <xf numFmtId="0" fontId="26" fillId="0" borderId="5" xfId="0" applyFont="1" applyFill="1" applyBorder="1" applyAlignment="1" applyProtection="1">
      <alignment horizontal="left" vertical="center" wrapText="1"/>
      <protection locked="0"/>
    </xf>
    <xf numFmtId="0" fontId="26" fillId="0" borderId="5" xfId="0" applyFont="1" applyFill="1" applyBorder="1" applyAlignment="1" applyProtection="1">
      <alignment horizontal="justify" vertical="center"/>
      <protection locked="0"/>
    </xf>
    <xf numFmtId="0" fontId="27" fillId="0" borderId="5" xfId="2" applyFont="1" applyFill="1" applyBorder="1" applyAlignment="1" applyProtection="1">
      <alignment horizontal="left" vertical="center" wrapText="1"/>
      <protection locked="0"/>
    </xf>
    <xf numFmtId="0" fontId="26" fillId="0" borderId="5" xfId="0" applyNumberFormat="1" applyFont="1" applyFill="1" applyBorder="1" applyAlignment="1" applyProtection="1">
      <alignment horizontal="center" vertical="center"/>
      <protection locked="0"/>
    </xf>
    <xf numFmtId="0" fontId="26" fillId="0" borderId="5" xfId="0" applyNumberFormat="1" applyFont="1" applyFill="1" applyBorder="1" applyAlignment="1" applyProtection="1">
      <alignment horizontal="justify" vertical="center" wrapText="1"/>
    </xf>
    <xf numFmtId="0" fontId="28" fillId="0" borderId="5" xfId="0" applyFont="1" applyFill="1" applyBorder="1" applyAlignment="1" applyProtection="1">
      <alignment horizontal="center" vertical="center"/>
      <protection locked="0"/>
    </xf>
    <xf numFmtId="1" fontId="28" fillId="0" borderId="5" xfId="0" applyNumberFormat="1" applyFont="1" applyFill="1" applyBorder="1" applyAlignment="1" applyProtection="1">
      <alignment horizontal="center" vertical="center"/>
      <protection locked="0"/>
    </xf>
    <xf numFmtId="1" fontId="9" fillId="0" borderId="5" xfId="0" applyNumberFormat="1" applyFont="1" applyFill="1" applyBorder="1" applyAlignment="1" applyProtection="1">
      <alignment horizontal="center" vertical="center" wrapText="1"/>
      <protection locked="0"/>
    </xf>
    <xf numFmtId="1" fontId="9" fillId="0" borderId="5" xfId="0" applyNumberFormat="1" applyFont="1" applyFill="1" applyBorder="1" applyAlignment="1" applyProtection="1">
      <alignment horizontal="left" vertical="center" wrapText="1"/>
      <protection locked="0"/>
    </xf>
    <xf numFmtId="49" fontId="9" fillId="0" borderId="5" xfId="0" applyNumberFormat="1" applyFont="1" applyFill="1" applyBorder="1" applyAlignment="1" applyProtection="1">
      <alignment horizontal="left" vertical="center" wrapText="1"/>
      <protection locked="0"/>
    </xf>
    <xf numFmtId="9" fontId="9" fillId="0" borderId="5" xfId="0" applyNumberFormat="1" applyFont="1" applyFill="1" applyBorder="1" applyAlignment="1" applyProtection="1">
      <alignment horizontal="center" vertical="center" wrapText="1"/>
      <protection locked="0"/>
    </xf>
    <xf numFmtId="3" fontId="6" fillId="0" borderId="5" xfId="0" applyNumberFormat="1" applyFont="1" applyFill="1" applyBorder="1" applyAlignment="1" applyProtection="1">
      <alignment horizontal="center" vertical="center" wrapText="1"/>
      <protection locked="0"/>
    </xf>
    <xf numFmtId="3" fontId="6" fillId="0" borderId="5" xfId="0" applyNumberFormat="1" applyFont="1" applyFill="1" applyBorder="1" applyAlignment="1" applyProtection="1">
      <alignment vertical="center"/>
      <protection locked="0"/>
    </xf>
    <xf numFmtId="1" fontId="6" fillId="0" borderId="5" xfId="0" applyNumberFormat="1" applyFont="1" applyFill="1" applyBorder="1" applyAlignment="1" applyProtection="1">
      <alignment horizontal="center" vertical="center"/>
      <protection locked="0"/>
    </xf>
    <xf numFmtId="3" fontId="27" fillId="0" borderId="5" xfId="1" applyNumberFormat="1" applyFont="1" applyFill="1" applyBorder="1" applyAlignment="1" applyProtection="1">
      <alignment horizontal="right" vertical="center" wrapText="1"/>
    </xf>
    <xf numFmtId="14" fontId="9" fillId="0" borderId="5" xfId="0" applyNumberFormat="1" applyFont="1" applyFill="1" applyBorder="1" applyAlignment="1" applyProtection="1">
      <alignment horizontal="center" vertical="center" wrapText="1"/>
      <protection locked="0"/>
    </xf>
    <xf numFmtId="1" fontId="26" fillId="0" borderId="5" xfId="0" applyNumberFormat="1" applyFont="1" applyFill="1" applyBorder="1" applyAlignment="1" applyProtection="1">
      <alignment horizontal="center" vertical="center"/>
      <protection locked="0"/>
    </xf>
    <xf numFmtId="3" fontId="26" fillId="0" borderId="5" xfId="0" applyNumberFormat="1" applyFont="1" applyFill="1" applyBorder="1" applyAlignment="1" applyProtection="1">
      <alignment horizontal="left" vertical="center"/>
      <protection locked="0"/>
    </xf>
    <xf numFmtId="9" fontId="26" fillId="0" borderId="5" xfId="3" applyFont="1" applyFill="1" applyBorder="1" applyAlignment="1" applyProtection="1">
      <alignment horizontal="center" vertical="center"/>
    </xf>
    <xf numFmtId="0" fontId="0" fillId="10" borderId="4" xfId="0" applyFill="1" applyBorder="1" applyAlignment="1">
      <alignment horizontal="left" vertical="center" wrapText="1"/>
    </xf>
    <xf numFmtId="0" fontId="0" fillId="12" borderId="9" xfId="0" applyFill="1" applyBorder="1" applyAlignment="1">
      <alignment horizontal="justify" vertical="center"/>
    </xf>
    <xf numFmtId="0" fontId="0" fillId="13" borderId="9" xfId="0" applyFill="1" applyBorder="1" applyAlignment="1">
      <alignment horizontal="justify" vertical="center" wrapText="1"/>
    </xf>
    <xf numFmtId="0" fontId="0" fillId="14" borderId="9" xfId="0" applyFill="1" applyBorder="1" applyAlignment="1">
      <alignment horizontal="justify" vertical="center"/>
    </xf>
    <xf numFmtId="0" fontId="0" fillId="15" borderId="9" xfId="0" applyFill="1" applyBorder="1" applyAlignment="1">
      <alignment horizontal="justify" vertical="center"/>
    </xf>
    <xf numFmtId="0" fontId="0" fillId="10" borderId="15" xfId="0" applyFill="1" applyBorder="1" applyAlignment="1">
      <alignment horizontal="left" vertical="center" wrapText="1"/>
    </xf>
    <xf numFmtId="0" fontId="17" fillId="11" borderId="10" xfId="0" applyFont="1" applyFill="1" applyBorder="1" applyAlignment="1">
      <alignment horizontal="center" wrapText="1"/>
    </xf>
    <xf numFmtId="0" fontId="9" fillId="0" borderId="21" xfId="0" applyFont="1" applyFill="1" applyBorder="1" applyAlignment="1">
      <alignment horizontal="center" vertical="center" wrapText="1"/>
    </xf>
    <xf numFmtId="0" fontId="9" fillId="0" borderId="24" xfId="0" applyFont="1" applyFill="1" applyBorder="1" applyAlignment="1">
      <alignment horizontal="justify" vertical="center" wrapText="1"/>
    </xf>
    <xf numFmtId="0" fontId="0" fillId="0" borderId="0" xfId="0" applyFill="1"/>
    <xf numFmtId="0" fontId="6" fillId="0" borderId="25" xfId="0" applyFont="1" applyFill="1" applyBorder="1" applyAlignment="1">
      <alignment horizontal="justify" vertical="center" wrapText="1"/>
    </xf>
    <xf numFmtId="0" fontId="9" fillId="0" borderId="25" xfId="0" applyFont="1" applyFill="1" applyBorder="1" applyAlignment="1">
      <alignment horizontal="justify" vertical="center" wrapText="1"/>
    </xf>
    <xf numFmtId="0" fontId="9" fillId="0" borderId="22" xfId="0" applyFont="1" applyFill="1" applyBorder="1" applyAlignment="1">
      <alignment horizontal="center" vertical="center" wrapText="1"/>
    </xf>
    <xf numFmtId="0" fontId="9" fillId="0" borderId="43" xfId="0" applyFont="1" applyFill="1" applyBorder="1" applyAlignment="1">
      <alignment horizontal="justify" vertical="center" wrapText="1"/>
    </xf>
    <xf numFmtId="0" fontId="6" fillId="0" borderId="24" xfId="0" applyFont="1" applyFill="1" applyBorder="1" applyAlignment="1">
      <alignment horizontal="justify" vertical="center" wrapText="1"/>
    </xf>
    <xf numFmtId="0" fontId="9" fillId="0" borderId="0" xfId="0" applyFont="1" applyFill="1" applyBorder="1" applyAlignment="1">
      <alignment horizontal="center" vertical="center" wrapText="1"/>
    </xf>
    <xf numFmtId="0" fontId="9" fillId="0" borderId="0" xfId="0" applyFont="1" applyFill="1" applyBorder="1" applyAlignment="1">
      <alignment horizontal="justify" vertical="center" wrapText="1"/>
    </xf>
    <xf numFmtId="0" fontId="9" fillId="0" borderId="23" xfId="0" applyFont="1" applyFill="1" applyBorder="1" applyAlignment="1">
      <alignment horizontal="center" vertical="center" wrapText="1"/>
    </xf>
    <xf numFmtId="0" fontId="9" fillId="0" borderId="23" xfId="0" applyFont="1" applyFill="1" applyBorder="1" applyAlignment="1">
      <alignment horizontal="justify" vertical="center" wrapText="1"/>
    </xf>
    <xf numFmtId="0" fontId="9" fillId="0" borderId="43" xfId="0" applyFont="1" applyFill="1" applyBorder="1" applyAlignment="1">
      <alignment horizontal="center" vertical="center" wrapText="1"/>
    </xf>
    <xf numFmtId="0" fontId="9" fillId="0" borderId="14" xfId="0" applyFont="1" applyFill="1" applyBorder="1" applyAlignment="1">
      <alignment horizontal="justify" vertical="center" wrapText="1"/>
    </xf>
    <xf numFmtId="0" fontId="9" fillId="0" borderId="43" xfId="0" applyFont="1" applyBorder="1" applyAlignment="1">
      <alignment horizontal="justify" vertical="center" wrapText="1"/>
    </xf>
    <xf numFmtId="0" fontId="6" fillId="0" borderId="24" xfId="0" applyFont="1" applyBorder="1" applyAlignment="1">
      <alignment horizontal="justify" vertical="center" wrapText="1"/>
    </xf>
    <xf numFmtId="0" fontId="19" fillId="11" borderId="5" xfId="0" applyFont="1" applyFill="1" applyBorder="1" applyAlignment="1">
      <alignment horizontal="center" vertical="center"/>
    </xf>
    <xf numFmtId="0" fontId="15" fillId="11" borderId="5" xfId="0" applyFont="1" applyFill="1" applyBorder="1" applyAlignment="1">
      <alignment horizontal="left" vertical="center" wrapText="1"/>
    </xf>
    <xf numFmtId="0" fontId="0" fillId="11" borderId="9" xfId="0" applyFill="1" applyBorder="1" applyAlignment="1">
      <alignment horizontal="justify" vertical="center"/>
    </xf>
    <xf numFmtId="0" fontId="4" fillId="11" borderId="5" xfId="0" applyFont="1" applyFill="1" applyBorder="1" applyAlignment="1">
      <alignment horizontal="center" vertical="center"/>
    </xf>
    <xf numFmtId="0" fontId="0" fillId="11" borderId="5" xfId="0" applyFill="1" applyBorder="1" applyAlignment="1">
      <alignment horizontal="left" vertical="center"/>
    </xf>
    <xf numFmtId="0" fontId="0" fillId="11" borderId="16" xfId="0" applyFill="1" applyBorder="1" applyAlignment="1">
      <alignment horizontal="left" vertical="center"/>
    </xf>
    <xf numFmtId="0" fontId="0" fillId="11" borderId="17" xfId="0" applyFill="1" applyBorder="1" applyAlignment="1">
      <alignment horizontal="justify" vertical="center"/>
    </xf>
    <xf numFmtId="0" fontId="0" fillId="0" borderId="5" xfId="0" applyBorder="1" applyAlignment="1">
      <alignment horizontal="justify" vertical="center"/>
    </xf>
    <xf numFmtId="0" fontId="46" fillId="11" borderId="5" xfId="0" applyFont="1" applyFill="1" applyBorder="1" applyAlignment="1">
      <alignment horizontal="center" vertical="center"/>
    </xf>
    <xf numFmtId="0" fontId="0" fillId="11" borderId="5" xfId="0" applyFill="1" applyBorder="1" applyAlignment="1">
      <alignment vertical="center"/>
    </xf>
    <xf numFmtId="0" fontId="0" fillId="11" borderId="5" xfId="0" applyFill="1" applyBorder="1" applyAlignment="1" applyProtection="1">
      <alignment horizontal="justify" vertical="center"/>
      <protection locked="0"/>
    </xf>
    <xf numFmtId="0" fontId="0" fillId="11" borderId="5" xfId="0" applyFill="1" applyBorder="1" applyAlignment="1">
      <alignment horizontal="justify" vertical="center"/>
    </xf>
    <xf numFmtId="3" fontId="0" fillId="11" borderId="5" xfId="0" applyNumberFormat="1" applyFill="1" applyBorder="1" applyAlignment="1">
      <alignment horizontal="left" vertical="center"/>
    </xf>
    <xf numFmtId="3" fontId="0" fillId="11" borderId="5" xfId="0" applyNumberFormat="1" applyFill="1" applyBorder="1" applyAlignment="1">
      <alignment vertical="center"/>
    </xf>
    <xf numFmtId="3" fontId="46" fillId="11" borderId="5" xfId="0" applyNumberFormat="1" applyFont="1" applyFill="1" applyBorder="1" applyAlignment="1">
      <alignment vertical="center"/>
    </xf>
    <xf numFmtId="0" fontId="0" fillId="11" borderId="5" xfId="0" applyFill="1" applyBorder="1" applyAlignment="1">
      <alignment horizontal="right" vertical="center"/>
    </xf>
    <xf numFmtId="0" fontId="0" fillId="11" borderId="5" xfId="0" applyFill="1" applyBorder="1" applyAlignment="1" applyProtection="1">
      <alignment vertical="center"/>
      <protection locked="0"/>
    </xf>
    <xf numFmtId="0" fontId="29" fillId="11" borderId="5" xfId="0" applyFont="1" applyFill="1" applyBorder="1" applyAlignment="1" applyProtection="1">
      <alignment vertical="center"/>
    </xf>
    <xf numFmtId="0" fontId="22" fillId="11" borderId="5" xfId="0" applyFont="1" applyFill="1" applyBorder="1" applyAlignment="1" applyProtection="1">
      <alignment vertical="center"/>
    </xf>
    <xf numFmtId="0" fontId="9" fillId="2" borderId="25" xfId="0" applyFont="1" applyFill="1" applyBorder="1" applyAlignment="1">
      <alignment horizontal="justify" vertical="center" wrapText="1"/>
    </xf>
    <xf numFmtId="0" fontId="27" fillId="0" borderId="5" xfId="2" applyFont="1" applyBorder="1" applyAlignment="1" applyProtection="1">
      <alignment horizontal="justify" vertical="center" wrapText="1"/>
      <protection locked="0"/>
    </xf>
    <xf numFmtId="1" fontId="28" fillId="0" borderId="5" xfId="0" applyNumberFormat="1" applyFont="1" applyBorder="1" applyAlignment="1" applyProtection="1">
      <alignment horizontal="center" vertical="center"/>
      <protection locked="0"/>
    </xf>
    <xf numFmtId="1" fontId="9" fillId="4" borderId="5" xfId="0" applyNumberFormat="1" applyFont="1" applyFill="1" applyBorder="1" applyAlignment="1" applyProtection="1">
      <alignment horizontal="left" vertical="center" wrapText="1"/>
      <protection locked="0"/>
    </xf>
    <xf numFmtId="0" fontId="47" fillId="0" borderId="46" xfId="0" applyFont="1" applyBorder="1" applyAlignment="1">
      <alignment horizontal="center" vertical="center" wrapText="1"/>
    </xf>
    <xf numFmtId="0" fontId="9" fillId="0" borderId="5" xfId="0" applyFont="1" applyFill="1" applyBorder="1" applyAlignment="1" applyProtection="1">
      <alignment horizontal="center" vertical="center"/>
      <protection locked="0"/>
    </xf>
    <xf numFmtId="3" fontId="26" fillId="0" borderId="5" xfId="0" applyNumberFormat="1" applyFont="1" applyFill="1" applyBorder="1" applyAlignment="1" applyProtection="1">
      <alignment horizontal="center" vertical="center"/>
      <protection locked="0"/>
    </xf>
    <xf numFmtId="0" fontId="9" fillId="0" borderId="5" xfId="0" applyFont="1" applyFill="1" applyBorder="1" applyAlignment="1" applyProtection="1">
      <alignment horizontal="left" vertical="center" wrapText="1"/>
      <protection locked="0"/>
    </xf>
    <xf numFmtId="14" fontId="9" fillId="0" borderId="5" xfId="0" applyNumberFormat="1" applyFont="1" applyFill="1" applyBorder="1" applyAlignment="1" applyProtection="1">
      <alignment horizontal="center" vertical="center"/>
      <protection locked="0"/>
    </xf>
    <xf numFmtId="3" fontId="9" fillId="0" borderId="5" xfId="0" applyNumberFormat="1" applyFont="1" applyFill="1" applyBorder="1" applyAlignment="1" applyProtection="1">
      <alignment horizontal="center" vertical="center"/>
      <protection locked="0"/>
    </xf>
    <xf numFmtId="0" fontId="9" fillId="0" borderId="5" xfId="0" applyFont="1" applyFill="1" applyBorder="1" applyAlignment="1" applyProtection="1">
      <alignment vertical="center" wrapText="1"/>
      <protection locked="0"/>
    </xf>
    <xf numFmtId="14" fontId="48" fillId="18" borderId="46" xfId="0" applyNumberFormat="1" applyFont="1" applyFill="1" applyBorder="1" applyAlignment="1">
      <alignment horizontal="center" vertical="center" wrapText="1"/>
    </xf>
    <xf numFmtId="0" fontId="24" fillId="17" borderId="1" xfId="0" applyFont="1" applyFill="1" applyBorder="1" applyAlignment="1" applyProtection="1">
      <alignment horizontal="left" vertical="center"/>
      <protection locked="0"/>
    </xf>
    <xf numFmtId="0" fontId="24" fillId="17" borderId="2" xfId="0" applyFont="1" applyFill="1" applyBorder="1" applyAlignment="1" applyProtection="1">
      <alignment horizontal="left" vertical="center"/>
      <protection locked="0"/>
    </xf>
    <xf numFmtId="0" fontId="24" fillId="17" borderId="31" xfId="0" applyFont="1" applyFill="1" applyBorder="1" applyAlignment="1" applyProtection="1">
      <alignment horizontal="left" vertical="center"/>
      <protection locked="0"/>
    </xf>
    <xf numFmtId="0" fontId="34" fillId="17" borderId="32" xfId="0" applyFont="1" applyFill="1" applyBorder="1" applyAlignment="1" applyProtection="1">
      <alignment horizontal="left" vertical="center"/>
      <protection locked="0"/>
    </xf>
    <xf numFmtId="0" fontId="21" fillId="17" borderId="19" xfId="4" applyFill="1" applyBorder="1" applyAlignment="1" applyProtection="1">
      <alignment horizontal="left" vertical="center"/>
      <protection locked="0"/>
    </xf>
    <xf numFmtId="0" fontId="0" fillId="0" borderId="5" xfId="0" applyFill="1" applyBorder="1" applyAlignment="1">
      <alignment horizontal="justify" vertical="center"/>
    </xf>
    <xf numFmtId="0" fontId="40" fillId="0" borderId="5" xfId="0" applyFont="1" applyFill="1" applyBorder="1" applyAlignment="1" applyProtection="1">
      <alignment horizontal="center" vertical="center"/>
      <protection locked="0"/>
    </xf>
    <xf numFmtId="0" fontId="40" fillId="0" borderId="5" xfId="0" applyFont="1" applyFill="1" applyBorder="1" applyAlignment="1" applyProtection="1">
      <alignment horizontal="left" vertical="center"/>
      <protection locked="0"/>
    </xf>
    <xf numFmtId="0" fontId="23" fillId="0" borderId="5" xfId="0" applyFont="1" applyFill="1" applyBorder="1" applyAlignment="1" applyProtection="1">
      <alignment horizontal="left" vertical="center" wrapText="1"/>
      <protection locked="0"/>
    </xf>
    <xf numFmtId="0" fontId="23" fillId="0" borderId="5" xfId="0" applyFont="1" applyFill="1" applyBorder="1" applyAlignment="1" applyProtection="1">
      <alignment horizontal="justify" vertical="center"/>
      <protection locked="0"/>
    </xf>
    <xf numFmtId="1" fontId="6" fillId="0" borderId="5" xfId="0" applyNumberFormat="1" applyFont="1" applyFill="1" applyBorder="1" applyAlignment="1" applyProtection="1">
      <alignment horizontal="center" vertical="center" wrapText="1"/>
      <protection locked="0"/>
    </xf>
    <xf numFmtId="1" fontId="6" fillId="0" borderId="5" xfId="0" applyNumberFormat="1" applyFont="1" applyFill="1" applyBorder="1" applyAlignment="1" applyProtection="1">
      <alignment horizontal="left" vertical="center" wrapText="1"/>
      <protection locked="0"/>
    </xf>
    <xf numFmtId="9" fontId="6" fillId="0" borderId="5" xfId="0" applyNumberFormat="1" applyFont="1" applyFill="1" applyBorder="1" applyAlignment="1" applyProtection="1">
      <alignment horizontal="center" vertical="center" wrapText="1"/>
      <protection locked="0"/>
    </xf>
    <xf numFmtId="14" fontId="6" fillId="0" borderId="5" xfId="0" applyNumberFormat="1" applyFont="1" applyFill="1" applyBorder="1" applyAlignment="1" applyProtection="1">
      <alignment horizontal="center" vertical="center" wrapText="1"/>
      <protection locked="0"/>
    </xf>
    <xf numFmtId="0" fontId="6" fillId="0" borderId="5" xfId="0" applyFont="1" applyFill="1" applyBorder="1" applyAlignment="1" applyProtection="1">
      <alignment horizontal="center" vertical="center"/>
      <protection locked="0"/>
    </xf>
    <xf numFmtId="1" fontId="23" fillId="0" borderId="5" xfId="0" applyNumberFormat="1" applyFont="1" applyFill="1" applyBorder="1" applyAlignment="1" applyProtection="1">
      <alignment horizontal="center" vertical="center"/>
      <protection locked="0"/>
    </xf>
    <xf numFmtId="3" fontId="23" fillId="0" borderId="5" xfId="0" applyNumberFormat="1" applyFont="1" applyFill="1" applyBorder="1" applyAlignment="1" applyProtection="1">
      <alignment horizontal="left" vertical="center"/>
      <protection locked="0"/>
    </xf>
    <xf numFmtId="0" fontId="2" fillId="0" borderId="28" xfId="0" applyFont="1" applyFill="1" applyBorder="1" applyAlignment="1" applyProtection="1">
      <alignment horizontal="center" vertical="center"/>
    </xf>
    <xf numFmtId="0" fontId="2" fillId="0" borderId="26" xfId="0" applyFont="1" applyFill="1" applyBorder="1" applyAlignment="1" applyProtection="1">
      <alignment horizontal="center" vertical="center"/>
    </xf>
    <xf numFmtId="167" fontId="24" fillId="4" borderId="9" xfId="0" applyNumberFormat="1" applyFont="1" applyFill="1" applyBorder="1" applyAlignment="1" applyProtection="1">
      <alignment vertical="center" wrapText="1"/>
      <protection locked="0"/>
    </xf>
    <xf numFmtId="167" fontId="24" fillId="4" borderId="3" xfId="0" applyNumberFormat="1" applyFont="1" applyFill="1" applyBorder="1" applyAlignment="1" applyProtection="1">
      <alignment vertical="center" wrapText="1"/>
      <protection locked="0"/>
    </xf>
    <xf numFmtId="167" fontId="50" fillId="4" borderId="37" xfId="0" applyNumberFormat="1" applyFont="1" applyFill="1" applyBorder="1" applyAlignment="1" applyProtection="1">
      <alignment vertical="center" wrapText="1"/>
      <protection locked="0"/>
    </xf>
    <xf numFmtId="0" fontId="0" fillId="0" borderId="0" xfId="0" applyAlignment="1" applyProtection="1">
      <alignment vertical="center"/>
    </xf>
    <xf numFmtId="0" fontId="21" fillId="0" borderId="0" xfId="4" applyAlignment="1" applyProtection="1">
      <alignment vertical="center"/>
    </xf>
    <xf numFmtId="0" fontId="0" fillId="0" borderId="0" xfId="0" applyAlignment="1" applyProtection="1">
      <alignment vertical="center"/>
      <protection locked="0"/>
    </xf>
    <xf numFmtId="0" fontId="29" fillId="0" borderId="0" xfId="0" applyFont="1" applyFill="1" applyBorder="1" applyAlignment="1" applyProtection="1">
      <alignment vertical="center"/>
    </xf>
    <xf numFmtId="0" fontId="22" fillId="0" borderId="0" xfId="0" applyFont="1" applyFill="1" applyBorder="1" applyAlignment="1" applyProtection="1">
      <alignment vertical="center"/>
    </xf>
    <xf numFmtId="0" fontId="22" fillId="0" borderId="0" xfId="0" applyFont="1" applyFill="1" applyBorder="1" applyAlignment="1">
      <alignment vertical="center"/>
    </xf>
    <xf numFmtId="0" fontId="5" fillId="0" borderId="0" xfId="0" applyFont="1" applyFill="1" applyBorder="1" applyAlignment="1" applyProtection="1">
      <alignment horizontal="center" vertical="center" wrapText="1"/>
    </xf>
    <xf numFmtId="0" fontId="22" fillId="0" borderId="0" xfId="0" quotePrefix="1" applyFont="1" applyFill="1" applyBorder="1" applyAlignment="1" applyProtection="1">
      <alignment vertical="center"/>
    </xf>
    <xf numFmtId="0" fontId="6" fillId="0" borderId="0" xfId="0" applyFont="1" applyFill="1" applyBorder="1" applyAlignment="1" applyProtection="1">
      <alignment horizontal="justify" vertical="center" wrapText="1"/>
    </xf>
    <xf numFmtId="0" fontId="2" fillId="0" borderId="0" xfId="0" applyFont="1" applyFill="1" applyBorder="1" applyAlignment="1" applyProtection="1">
      <alignment vertical="center" wrapText="1"/>
    </xf>
    <xf numFmtId="0" fontId="20" fillId="0" borderId="0" xfId="0" applyFont="1" applyFill="1" applyBorder="1" applyAlignment="1" applyProtection="1">
      <alignment horizontal="center" vertical="center" wrapText="1"/>
    </xf>
    <xf numFmtId="3" fontId="2" fillId="0" borderId="0" xfId="0" applyNumberFormat="1" applyFont="1" applyFill="1" applyBorder="1" applyAlignment="1" applyProtection="1">
      <alignment horizontal="justify" vertical="center" wrapText="1"/>
    </xf>
    <xf numFmtId="0" fontId="2" fillId="0" borderId="0" xfId="0" applyFont="1" applyFill="1" applyBorder="1" applyAlignment="1" applyProtection="1">
      <alignment horizontal="justify" vertical="center" wrapText="1"/>
    </xf>
    <xf numFmtId="0" fontId="6" fillId="0" borderId="0" xfId="0" applyFont="1" applyFill="1" applyAlignment="1" applyProtection="1">
      <alignment horizontal="justify" vertical="center" wrapText="1"/>
    </xf>
    <xf numFmtId="165" fontId="2" fillId="0" borderId="0" xfId="0" applyNumberFormat="1" applyFont="1" applyFill="1" applyBorder="1" applyAlignment="1" applyProtection="1">
      <alignment horizontal="justify" vertical="center" wrapText="1"/>
      <protection locked="0"/>
    </xf>
    <xf numFmtId="165" fontId="2" fillId="0" borderId="0" xfId="0" applyNumberFormat="1" applyFont="1" applyFill="1" applyBorder="1" applyAlignment="1" applyProtection="1">
      <alignment vertical="center" wrapText="1"/>
    </xf>
    <xf numFmtId="165" fontId="2" fillId="0" borderId="0" xfId="0" applyNumberFormat="1" applyFont="1" applyFill="1" applyBorder="1" applyAlignment="1" applyProtection="1">
      <alignment horizontal="justify" vertical="center" wrapText="1"/>
    </xf>
    <xf numFmtId="0" fontId="0" fillId="0" borderId="0" xfId="0" applyBorder="1" applyAlignment="1">
      <alignment vertical="center"/>
    </xf>
    <xf numFmtId="0" fontId="7" fillId="0" borderId="0" xfId="0" applyFont="1" applyFill="1" applyBorder="1" applyAlignment="1" applyProtection="1">
      <alignment vertical="center" wrapText="1"/>
      <protection locked="0"/>
    </xf>
    <xf numFmtId="0" fontId="19" fillId="0" borderId="0" xfId="0" applyFont="1" applyFill="1" applyBorder="1" applyAlignment="1" applyProtection="1">
      <alignment vertical="center" wrapText="1"/>
      <protection locked="0"/>
    </xf>
    <xf numFmtId="0" fontId="6" fillId="0" borderId="0" xfId="0" applyFont="1" applyFill="1" applyBorder="1" applyAlignment="1" applyProtection="1">
      <alignment vertical="center" wrapText="1"/>
    </xf>
    <xf numFmtId="14" fontId="0" fillId="0" borderId="0" xfId="0" applyNumberFormat="1" applyAlignment="1">
      <alignment vertical="center"/>
    </xf>
    <xf numFmtId="14" fontId="0" fillId="0" borderId="0" xfId="0" applyNumberFormat="1" applyBorder="1" applyAlignment="1">
      <alignment vertical="center"/>
    </xf>
    <xf numFmtId="0" fontId="31" fillId="0" borderId="0" xfId="0" applyFont="1" applyFill="1" applyBorder="1" applyAlignment="1" applyProtection="1">
      <alignment vertical="center"/>
    </xf>
    <xf numFmtId="0" fontId="19" fillId="0" borderId="0" xfId="0" applyFont="1" applyFill="1" applyBorder="1" applyAlignment="1" applyProtection="1">
      <alignment horizontal="center" vertical="center" wrapText="1"/>
      <protection locked="0"/>
    </xf>
    <xf numFmtId="0" fontId="9" fillId="0" borderId="5" xfId="0" applyFont="1" applyFill="1" applyBorder="1" applyAlignment="1" applyProtection="1">
      <alignment vertical="center"/>
      <protection locked="0"/>
    </xf>
    <xf numFmtId="0" fontId="0" fillId="0" borderId="0" xfId="0" applyFill="1" applyAlignment="1" applyProtection="1">
      <alignment vertical="center"/>
    </xf>
    <xf numFmtId="0" fontId="6" fillId="0" borderId="5" xfId="0" applyFont="1" applyFill="1" applyBorder="1" applyAlignment="1" applyProtection="1">
      <alignment vertical="center"/>
      <protection locked="0"/>
    </xf>
    <xf numFmtId="0" fontId="40" fillId="0" borderId="0" xfId="0" applyFont="1" applyFill="1" applyBorder="1" applyAlignment="1" applyProtection="1">
      <alignment vertical="center"/>
    </xf>
    <xf numFmtId="0" fontId="40" fillId="0" borderId="0" xfId="0" applyFont="1" applyFill="1" applyAlignment="1" applyProtection="1">
      <alignment vertical="center"/>
    </xf>
    <xf numFmtId="3" fontId="0" fillId="0" borderId="0" xfId="0" applyNumberFormat="1" applyAlignment="1">
      <alignment horizontal="left" vertical="center"/>
    </xf>
    <xf numFmtId="0" fontId="0" fillId="0" borderId="0" xfId="0" applyAlignment="1">
      <alignment horizontal="right" vertical="center"/>
    </xf>
    <xf numFmtId="0" fontId="26" fillId="0" borderId="5" xfId="0" applyFont="1" applyFill="1" applyBorder="1" applyAlignment="1" applyProtection="1">
      <alignment horizontal="justify" vertical="center" wrapText="1"/>
      <protection locked="0"/>
    </xf>
    <xf numFmtId="14" fontId="7" fillId="0" borderId="0" xfId="0" applyNumberFormat="1" applyFont="1" applyFill="1" applyBorder="1" applyAlignment="1" applyProtection="1">
      <alignment vertical="center" wrapText="1"/>
      <protection locked="0"/>
    </xf>
    <xf numFmtId="49" fontId="6" fillId="0" borderId="5" xfId="0" applyNumberFormat="1" applyFont="1" applyFill="1" applyBorder="1" applyAlignment="1" applyProtection="1">
      <alignment horizontal="center" vertical="center" wrapText="1"/>
      <protection locked="0"/>
    </xf>
    <xf numFmtId="49" fontId="9" fillId="0" borderId="5" xfId="0" applyNumberFormat="1" applyFont="1" applyFill="1" applyBorder="1" applyAlignment="1" applyProtection="1">
      <alignment horizontal="center" vertical="center" wrapText="1"/>
      <protection locked="0"/>
    </xf>
    <xf numFmtId="0" fontId="29" fillId="0" borderId="5" xfId="0" applyFont="1" applyFill="1" applyBorder="1" applyAlignment="1" applyProtection="1">
      <alignment vertical="center"/>
    </xf>
    <xf numFmtId="0" fontId="22" fillId="0" borderId="5" xfId="0" applyFont="1" applyFill="1" applyBorder="1" applyAlignment="1" applyProtection="1">
      <alignment vertical="center"/>
    </xf>
    <xf numFmtId="0" fontId="0" fillId="0" borderId="5" xfId="0" applyBorder="1" applyAlignment="1">
      <alignment vertical="center"/>
    </xf>
    <xf numFmtId="3" fontId="0" fillId="0" borderId="5" xfId="0" applyNumberFormat="1" applyBorder="1" applyAlignment="1">
      <alignment horizontal="left" vertical="center"/>
    </xf>
    <xf numFmtId="0" fontId="0" fillId="0" borderId="5" xfId="0" applyBorder="1" applyAlignment="1">
      <alignment horizontal="right" vertical="center"/>
    </xf>
    <xf numFmtId="0" fontId="0" fillId="0" borderId="5" xfId="0" applyBorder="1" applyAlignment="1" applyProtection="1">
      <alignment vertical="center"/>
      <protection locked="0"/>
    </xf>
    <xf numFmtId="0" fontId="0" fillId="0" borderId="5" xfId="0" applyBorder="1" applyAlignment="1">
      <alignment horizontal="center" vertical="center"/>
    </xf>
    <xf numFmtId="1" fontId="7" fillId="17" borderId="5" xfId="0" applyNumberFormat="1" applyFont="1" applyFill="1" applyBorder="1" applyAlignment="1">
      <alignment horizontal="center" vertical="center"/>
    </xf>
    <xf numFmtId="3" fontId="7" fillId="17" borderId="5" xfId="0" applyNumberFormat="1" applyFont="1" applyFill="1" applyBorder="1" applyAlignment="1">
      <alignment horizontal="center" vertical="center"/>
    </xf>
    <xf numFmtId="1" fontId="7" fillId="17" borderId="5" xfId="0" applyNumberFormat="1" applyFont="1" applyFill="1" applyBorder="1" applyAlignment="1">
      <alignment horizontal="left" vertical="center"/>
    </xf>
    <xf numFmtId="3" fontId="7" fillId="17" borderId="5" xfId="0" applyNumberFormat="1" applyFont="1" applyFill="1" applyBorder="1" applyAlignment="1">
      <alignment horizontal="left" vertical="center"/>
    </xf>
    <xf numFmtId="1" fontId="7" fillId="17" borderId="5" xfId="0" applyNumberFormat="1" applyFont="1" applyFill="1" applyBorder="1" applyAlignment="1">
      <alignment horizontal="center" vertical="center" wrapText="1"/>
    </xf>
    <xf numFmtId="3" fontId="7" fillId="17" borderId="5" xfId="0" applyNumberFormat="1" applyFont="1" applyFill="1" applyBorder="1" applyAlignment="1">
      <alignment horizontal="center" vertical="center" wrapText="1"/>
    </xf>
    <xf numFmtId="0" fontId="51" fillId="17" borderId="5" xfId="0" applyFont="1" applyFill="1" applyBorder="1"/>
    <xf numFmtId="0" fontId="51" fillId="17" borderId="5" xfId="0" applyFont="1" applyFill="1" applyBorder="1" applyAlignment="1">
      <alignment horizontal="center"/>
    </xf>
    <xf numFmtId="0" fontId="51" fillId="17" borderId="5" xfId="0" applyFont="1" applyFill="1" applyBorder="1" applyAlignment="1">
      <alignment horizontal="center" vertical="center"/>
    </xf>
    <xf numFmtId="0" fontId="7" fillId="17" borderId="5" xfId="0" applyFont="1" applyFill="1" applyBorder="1" applyAlignment="1">
      <alignment horizontal="center" vertical="center"/>
    </xf>
    <xf numFmtId="168" fontId="2" fillId="0" borderId="0" xfId="0" applyNumberFormat="1" applyFont="1" applyFill="1" applyBorder="1" applyAlignment="1" applyProtection="1">
      <alignment vertical="center" wrapText="1"/>
    </xf>
    <xf numFmtId="169" fontId="6" fillId="0" borderId="0" xfId="7" applyNumberFormat="1" applyFont="1" applyFill="1" applyAlignment="1" applyProtection="1">
      <alignment horizontal="justify" vertical="center" wrapText="1"/>
    </xf>
    <xf numFmtId="0" fontId="0" fillId="4" borderId="5" xfId="0" applyFill="1" applyBorder="1" applyAlignment="1" applyProtection="1">
      <alignment horizontal="center" vertical="center"/>
      <protection locked="0"/>
    </xf>
    <xf numFmtId="0" fontId="0" fillId="4" borderId="5" xfId="0" applyFill="1" applyBorder="1" applyAlignment="1" applyProtection="1">
      <alignment horizontal="left" vertical="center"/>
      <protection locked="0"/>
    </xf>
    <xf numFmtId="0" fontId="0" fillId="4" borderId="5" xfId="0" applyFill="1" applyBorder="1" applyAlignment="1" applyProtection="1">
      <alignment horizontal="justify" vertical="center"/>
      <protection locked="0"/>
    </xf>
    <xf numFmtId="0" fontId="26" fillId="4" borderId="5" xfId="0" applyFont="1" applyFill="1" applyBorder="1" applyAlignment="1" applyProtection="1">
      <alignment horizontal="left" vertical="center"/>
      <protection locked="0"/>
    </xf>
    <xf numFmtId="0" fontId="26" fillId="4" borderId="5" xfId="0" applyFont="1" applyFill="1" applyBorder="1" applyAlignment="1" applyProtection="1">
      <alignment horizontal="left" vertical="center" wrapText="1"/>
      <protection locked="0"/>
    </xf>
    <xf numFmtId="0" fontId="26" fillId="4" borderId="5" xfId="0" applyFont="1" applyFill="1" applyBorder="1" applyAlignment="1" applyProtection="1">
      <alignment horizontal="justify" vertical="center"/>
      <protection locked="0"/>
    </xf>
    <xf numFmtId="0" fontId="27" fillId="4" borderId="5" xfId="2" applyFont="1" applyFill="1" applyBorder="1" applyAlignment="1" applyProtection="1">
      <alignment horizontal="left" vertical="center" wrapText="1"/>
      <protection locked="0"/>
    </xf>
    <xf numFmtId="0" fontId="0" fillId="4" borderId="5" xfId="0" applyFill="1" applyBorder="1" applyAlignment="1">
      <alignment horizontal="justify" vertical="center"/>
    </xf>
    <xf numFmtId="0" fontId="26" fillId="4" borderId="5" xfId="0" applyNumberFormat="1" applyFont="1" applyFill="1" applyBorder="1" applyAlignment="1" applyProtection="1">
      <alignment horizontal="center" vertical="center"/>
      <protection locked="0"/>
    </xf>
    <xf numFmtId="0" fontId="26" fillId="4" borderId="5" xfId="0" applyNumberFormat="1" applyFont="1" applyFill="1" applyBorder="1" applyAlignment="1" applyProtection="1">
      <alignment horizontal="justify" vertical="center" wrapText="1"/>
    </xf>
    <xf numFmtId="0" fontId="28" fillId="4" borderId="5" xfId="0" applyFont="1" applyFill="1" applyBorder="1" applyAlignment="1" applyProtection="1">
      <alignment horizontal="center" vertical="center"/>
      <protection locked="0"/>
    </xf>
    <xf numFmtId="1" fontId="28" fillId="4" borderId="5" xfId="0" applyNumberFormat="1" applyFont="1" applyFill="1" applyBorder="1" applyAlignment="1" applyProtection="1">
      <alignment horizontal="center" vertical="center"/>
      <protection locked="0"/>
    </xf>
    <xf numFmtId="1" fontId="9" fillId="4" borderId="5" xfId="0" applyNumberFormat="1" applyFont="1" applyFill="1" applyBorder="1" applyAlignment="1" applyProtection="1">
      <alignment horizontal="center" vertical="center" wrapText="1"/>
      <protection locked="0"/>
    </xf>
    <xf numFmtId="1" fontId="9" fillId="4" borderId="5" xfId="0" applyNumberFormat="1" applyFont="1" applyFill="1" applyBorder="1" applyAlignment="1" applyProtection="1">
      <alignment horizontal="left" vertical="center"/>
      <protection locked="0"/>
    </xf>
    <xf numFmtId="49" fontId="9" fillId="4" borderId="5" xfId="0" applyNumberFormat="1" applyFont="1" applyFill="1" applyBorder="1" applyAlignment="1" applyProtection="1">
      <alignment horizontal="left" vertical="center" wrapText="1"/>
      <protection locked="0"/>
    </xf>
    <xf numFmtId="9" fontId="9" fillId="4" borderId="5" xfId="0" applyNumberFormat="1" applyFont="1" applyFill="1" applyBorder="1" applyAlignment="1" applyProtection="1">
      <alignment horizontal="center" vertical="center" wrapText="1"/>
      <protection locked="0"/>
    </xf>
    <xf numFmtId="3" fontId="6" fillId="4" borderId="5" xfId="0" applyNumberFormat="1" applyFont="1" applyFill="1" applyBorder="1" applyAlignment="1" applyProtection="1">
      <alignment horizontal="center" vertical="center" wrapText="1"/>
      <protection locked="0"/>
    </xf>
    <xf numFmtId="3" fontId="6" fillId="4" borderId="5" xfId="0" applyNumberFormat="1" applyFont="1" applyFill="1" applyBorder="1" applyAlignment="1" applyProtection="1">
      <alignment vertical="center"/>
      <protection locked="0"/>
    </xf>
    <xf numFmtId="1" fontId="6" fillId="4" borderId="5" xfId="0" applyNumberFormat="1" applyFont="1" applyFill="1" applyBorder="1" applyAlignment="1" applyProtection="1">
      <alignment horizontal="center" vertical="center"/>
      <protection locked="0"/>
    </xf>
    <xf numFmtId="3" fontId="27" fillId="4" borderId="5" xfId="1" applyNumberFormat="1" applyFont="1" applyFill="1" applyBorder="1" applyAlignment="1" applyProtection="1">
      <alignment horizontal="right" vertical="center" wrapText="1"/>
    </xf>
    <xf numFmtId="14" fontId="9" fillId="4" borderId="5" xfId="0" applyNumberFormat="1" applyFont="1" applyFill="1" applyBorder="1" applyAlignment="1" applyProtection="1">
      <alignment horizontal="center" vertical="center" wrapText="1"/>
      <protection locked="0"/>
    </xf>
    <xf numFmtId="0" fontId="9" fillId="4" borderId="5" xfId="0" applyFont="1" applyFill="1" applyBorder="1" applyAlignment="1" applyProtection="1">
      <alignment horizontal="center" vertical="center"/>
      <protection locked="0"/>
    </xf>
    <xf numFmtId="0" fontId="9" fillId="4" borderId="5" xfId="0" applyFont="1" applyFill="1" applyBorder="1" applyAlignment="1" applyProtection="1">
      <alignment vertical="center"/>
      <protection locked="0"/>
    </xf>
    <xf numFmtId="1" fontId="26" fillId="4" borderId="5" xfId="0" applyNumberFormat="1" applyFont="1" applyFill="1" applyBorder="1" applyAlignment="1" applyProtection="1">
      <alignment horizontal="center" vertical="center"/>
      <protection locked="0"/>
    </xf>
    <xf numFmtId="3" fontId="26" fillId="4" borderId="5" xfId="0" applyNumberFormat="1" applyFont="1" applyFill="1" applyBorder="1" applyAlignment="1" applyProtection="1">
      <alignment horizontal="left" vertical="center"/>
      <protection locked="0"/>
    </xf>
    <xf numFmtId="9" fontId="26" fillId="4" borderId="5" xfId="3" applyFont="1" applyFill="1" applyBorder="1" applyAlignment="1" applyProtection="1">
      <alignment horizontal="center" vertical="center"/>
    </xf>
    <xf numFmtId="0" fontId="22" fillId="4" borderId="0" xfId="0" applyFont="1" applyFill="1" applyBorder="1" applyAlignment="1" applyProtection="1">
      <alignment vertical="center"/>
    </xf>
    <xf numFmtId="0" fontId="0" fillId="4" borderId="0" xfId="0" applyFill="1" applyAlignment="1" applyProtection="1">
      <alignment vertical="center"/>
    </xf>
    <xf numFmtId="3" fontId="26" fillId="4" borderId="5" xfId="0" applyNumberFormat="1" applyFont="1" applyFill="1" applyBorder="1" applyAlignment="1" applyProtection="1">
      <alignment horizontal="center" vertical="center"/>
      <protection locked="0"/>
    </xf>
    <xf numFmtId="0" fontId="9" fillId="4" borderId="5" xfId="0" applyFont="1" applyFill="1" applyBorder="1" applyAlignment="1" applyProtection="1">
      <alignment vertical="center" wrapText="1"/>
      <protection locked="0"/>
    </xf>
    <xf numFmtId="14" fontId="9" fillId="4" borderId="5" xfId="0" applyNumberFormat="1" applyFont="1" applyFill="1" applyBorder="1" applyAlignment="1" applyProtection="1">
      <alignment horizontal="center" vertical="center"/>
      <protection locked="0"/>
    </xf>
    <xf numFmtId="3" fontId="9" fillId="4" borderId="5" xfId="0" applyNumberFormat="1" applyFont="1" applyFill="1" applyBorder="1" applyAlignment="1" applyProtection="1">
      <alignment horizontal="center" vertical="center"/>
      <protection locked="0"/>
    </xf>
    <xf numFmtId="49" fontId="9" fillId="4" borderId="5" xfId="0" applyNumberFormat="1" applyFont="1" applyFill="1" applyBorder="1" applyAlignment="1" applyProtection="1">
      <alignment horizontal="center" vertical="center" wrapText="1"/>
      <protection locked="0"/>
    </xf>
    <xf numFmtId="0" fontId="0" fillId="19" borderId="5" xfId="0" applyFill="1" applyBorder="1" applyAlignment="1" applyProtection="1">
      <alignment horizontal="center" vertical="center"/>
      <protection locked="0"/>
    </xf>
    <xf numFmtId="0" fontId="0" fillId="19" borderId="5" xfId="0" applyFill="1" applyBorder="1" applyAlignment="1" applyProtection="1">
      <alignment horizontal="left" vertical="center"/>
      <protection locked="0"/>
    </xf>
    <xf numFmtId="0" fontId="0" fillId="19" borderId="5" xfId="0" applyFill="1" applyBorder="1" applyAlignment="1" applyProtection="1">
      <alignment horizontal="justify" vertical="center"/>
      <protection locked="0"/>
    </xf>
    <xf numFmtId="0" fontId="26" fillId="19" borderId="5" xfId="0" applyFont="1" applyFill="1" applyBorder="1" applyAlignment="1" applyProtection="1">
      <alignment horizontal="left" vertical="center"/>
      <protection locked="0"/>
    </xf>
    <xf numFmtId="0" fontId="26" fillId="19" borderId="5" xfId="0" applyFont="1" applyFill="1" applyBorder="1" applyAlignment="1" applyProtection="1">
      <alignment horizontal="left" vertical="center" wrapText="1"/>
      <protection locked="0"/>
    </xf>
    <xf numFmtId="0" fontId="26" fillId="19" borderId="5" xfId="0" applyFont="1" applyFill="1" applyBorder="1" applyAlignment="1" applyProtection="1">
      <alignment horizontal="justify" vertical="center"/>
      <protection locked="0"/>
    </xf>
    <xf numFmtId="0" fontId="27" fillId="19" borderId="5" xfId="2" applyFont="1" applyFill="1" applyBorder="1" applyAlignment="1" applyProtection="1">
      <alignment horizontal="left" vertical="center" wrapText="1"/>
      <protection locked="0"/>
    </xf>
    <xf numFmtId="0" fontId="27" fillId="19" borderId="5" xfId="2" applyFont="1" applyFill="1" applyBorder="1" applyAlignment="1" applyProtection="1">
      <alignment horizontal="justify" vertical="center" wrapText="1"/>
      <protection locked="0"/>
    </xf>
    <xf numFmtId="0" fontId="26" fillId="19" borderId="5" xfId="0" applyNumberFormat="1" applyFont="1" applyFill="1" applyBorder="1" applyAlignment="1" applyProtection="1">
      <alignment horizontal="center" vertical="center"/>
      <protection locked="0"/>
    </xf>
    <xf numFmtId="0" fontId="26" fillId="19" borderId="5" xfId="0" applyNumberFormat="1" applyFont="1" applyFill="1" applyBorder="1" applyAlignment="1" applyProtection="1">
      <alignment horizontal="justify" vertical="center" wrapText="1"/>
    </xf>
    <xf numFmtId="0" fontId="28" fillId="19" borderId="5" xfId="0" applyFont="1" applyFill="1" applyBorder="1" applyAlignment="1" applyProtection="1">
      <alignment horizontal="center" vertical="center"/>
      <protection locked="0"/>
    </xf>
    <xf numFmtId="1" fontId="28" fillId="19" borderId="5" xfId="0" applyNumberFormat="1" applyFont="1" applyFill="1" applyBorder="1" applyAlignment="1" applyProtection="1">
      <alignment horizontal="center" vertical="center"/>
      <protection locked="0"/>
    </xf>
    <xf numFmtId="1" fontId="9" fillId="19" borderId="5" xfId="0" applyNumberFormat="1" applyFont="1" applyFill="1" applyBorder="1" applyAlignment="1" applyProtection="1">
      <alignment horizontal="center" vertical="center" wrapText="1"/>
      <protection locked="0"/>
    </xf>
    <xf numFmtId="1" fontId="9" fillId="19" borderId="5" xfId="0" applyNumberFormat="1" applyFont="1" applyFill="1" applyBorder="1" applyAlignment="1" applyProtection="1">
      <alignment horizontal="left" vertical="center" wrapText="1"/>
      <protection locked="0"/>
    </xf>
    <xf numFmtId="49" fontId="9" fillId="19" borderId="5" xfId="0" applyNumberFormat="1" applyFont="1" applyFill="1" applyBorder="1" applyAlignment="1" applyProtection="1">
      <alignment horizontal="left" vertical="center" wrapText="1"/>
      <protection locked="0"/>
    </xf>
    <xf numFmtId="9" fontId="9" fillId="19" borderId="5" xfId="0" applyNumberFormat="1" applyFont="1" applyFill="1" applyBorder="1" applyAlignment="1" applyProtection="1">
      <alignment horizontal="center" vertical="center" wrapText="1"/>
      <protection locked="0"/>
    </xf>
    <xf numFmtId="3" fontId="6" fillId="19" borderId="5" xfId="0" applyNumberFormat="1" applyFont="1" applyFill="1" applyBorder="1" applyAlignment="1" applyProtection="1">
      <alignment horizontal="center" vertical="center" wrapText="1"/>
      <protection locked="0"/>
    </xf>
    <xf numFmtId="3" fontId="6" fillId="19" borderId="5" xfId="0" applyNumberFormat="1" applyFont="1" applyFill="1" applyBorder="1" applyAlignment="1" applyProtection="1">
      <alignment vertical="center"/>
      <protection locked="0"/>
    </xf>
    <xf numFmtId="1" fontId="6" fillId="19" borderId="5" xfId="0" applyNumberFormat="1" applyFont="1" applyFill="1" applyBorder="1" applyAlignment="1" applyProtection="1">
      <alignment horizontal="center" vertical="center"/>
      <protection locked="0"/>
    </xf>
    <xf numFmtId="3" fontId="27" fillId="19" borderId="5" xfId="1" applyNumberFormat="1" applyFont="1" applyFill="1" applyBorder="1" applyAlignment="1" applyProtection="1">
      <alignment horizontal="right" vertical="center" wrapText="1"/>
    </xf>
    <xf numFmtId="14" fontId="9" fillId="19" borderId="5" xfId="0" applyNumberFormat="1" applyFont="1" applyFill="1" applyBorder="1" applyAlignment="1" applyProtection="1">
      <alignment horizontal="center" vertical="center" wrapText="1"/>
      <protection locked="0"/>
    </xf>
    <xf numFmtId="0" fontId="9" fillId="19" borderId="5" xfId="0" applyFont="1" applyFill="1" applyBorder="1" applyAlignment="1" applyProtection="1">
      <alignment horizontal="center" vertical="center"/>
      <protection locked="0"/>
    </xf>
    <xf numFmtId="0" fontId="9" fillId="19" borderId="5" xfId="0" applyFont="1" applyFill="1" applyBorder="1" applyAlignment="1" applyProtection="1">
      <alignment vertical="center"/>
      <protection locked="0"/>
    </xf>
    <xf numFmtId="1" fontId="26" fillId="19" borderId="5" xfId="0" applyNumberFormat="1" applyFont="1" applyFill="1" applyBorder="1" applyAlignment="1" applyProtection="1">
      <alignment horizontal="center" vertical="center"/>
      <protection locked="0"/>
    </xf>
    <xf numFmtId="3" fontId="26" fillId="19" borderId="5" xfId="0" applyNumberFormat="1" applyFont="1" applyFill="1" applyBorder="1" applyAlignment="1" applyProtection="1">
      <alignment horizontal="left" vertical="center"/>
      <protection locked="0"/>
    </xf>
    <xf numFmtId="9" fontId="26" fillId="19" borderId="5" xfId="3" applyFont="1" applyFill="1" applyBorder="1" applyAlignment="1" applyProtection="1">
      <alignment horizontal="center" vertical="center"/>
    </xf>
    <xf numFmtId="0" fontId="22" fillId="19" borderId="0" xfId="0" applyFont="1" applyFill="1" applyBorder="1" applyAlignment="1" applyProtection="1">
      <alignment vertical="center"/>
    </xf>
    <xf numFmtId="0" fontId="0" fillId="19" borderId="0" xfId="0" applyFill="1" applyAlignment="1" applyProtection="1">
      <alignment vertical="center"/>
    </xf>
    <xf numFmtId="49" fontId="9" fillId="19" borderId="5" xfId="0" applyNumberFormat="1" applyFont="1" applyFill="1" applyBorder="1" applyAlignment="1" applyProtection="1">
      <alignment horizontal="center" vertical="center" wrapText="1"/>
      <protection locked="0"/>
    </xf>
    <xf numFmtId="0" fontId="26" fillId="19" borderId="5" xfId="0" applyFont="1" applyFill="1" applyBorder="1" applyAlignment="1" applyProtection="1">
      <alignment horizontal="justify" vertical="center" wrapText="1"/>
      <protection locked="0"/>
    </xf>
    <xf numFmtId="41" fontId="19" fillId="0" borderId="0" xfId="0" applyNumberFormat="1" applyFont="1" applyFill="1" applyBorder="1" applyAlignment="1" applyProtection="1">
      <alignment vertical="center" wrapText="1"/>
      <protection locked="0"/>
    </xf>
    <xf numFmtId="3" fontId="26" fillId="17" borderId="5" xfId="0" applyNumberFormat="1" applyFont="1" applyFill="1" applyBorder="1" applyAlignment="1">
      <alignment horizontal="center" vertical="center"/>
    </xf>
    <xf numFmtId="14" fontId="26" fillId="17" borderId="5" xfId="0" applyNumberFormat="1" applyFont="1" applyFill="1" applyBorder="1" applyAlignment="1">
      <alignment horizontal="center" vertical="center"/>
    </xf>
    <xf numFmtId="14" fontId="9" fillId="0" borderId="0" xfId="0" applyNumberFormat="1" applyFont="1" applyFill="1" applyBorder="1" applyAlignment="1" applyProtection="1">
      <alignment horizontal="center" vertical="center" wrapText="1"/>
      <protection locked="0"/>
    </xf>
    <xf numFmtId="0" fontId="36" fillId="0" borderId="0" xfId="0" applyNumberFormat="1" applyFont="1" applyBorder="1" applyAlignment="1">
      <alignment horizontal="center" vertical="center"/>
    </xf>
    <xf numFmtId="0" fontId="5" fillId="4" borderId="0" xfId="0" applyFont="1" applyFill="1" applyBorder="1" applyAlignment="1" applyProtection="1">
      <alignment horizontal="center" vertical="center" wrapText="1"/>
    </xf>
    <xf numFmtId="0" fontId="7" fillId="4" borderId="0" xfId="0" applyFont="1" applyFill="1" applyBorder="1" applyAlignment="1" applyProtection="1">
      <alignment vertical="center" wrapText="1"/>
      <protection locked="0"/>
    </xf>
    <xf numFmtId="0" fontId="19" fillId="4" borderId="0" xfId="0" applyFont="1" applyFill="1" applyBorder="1" applyAlignment="1" applyProtection="1">
      <alignment vertical="center" wrapText="1"/>
      <protection locked="0"/>
    </xf>
    <xf numFmtId="0" fontId="19" fillId="4" borderId="0" xfId="0" applyFont="1" applyFill="1" applyBorder="1" applyAlignment="1" applyProtection="1">
      <alignment horizontal="center" vertical="center" wrapText="1"/>
      <protection locked="0"/>
    </xf>
    <xf numFmtId="3" fontId="2" fillId="4" borderId="29" xfId="0" applyNumberFormat="1" applyFont="1" applyFill="1" applyBorder="1" applyAlignment="1" applyProtection="1">
      <alignment horizontal="center" vertical="center"/>
    </xf>
    <xf numFmtId="3" fontId="2" fillId="4" borderId="5" xfId="0" applyNumberFormat="1" applyFont="1" applyFill="1" applyBorder="1" applyAlignment="1" applyProtection="1">
      <alignment horizontal="center" vertical="center" wrapText="1"/>
      <protection locked="0"/>
    </xf>
    <xf numFmtId="3" fontId="23" fillId="4" borderId="5" xfId="1" applyNumberFormat="1" applyFont="1" applyFill="1" applyBorder="1" applyAlignment="1" applyProtection="1">
      <alignment horizontal="right" vertical="center" wrapText="1"/>
    </xf>
    <xf numFmtId="3" fontId="46" fillId="4" borderId="5" xfId="0" applyNumberFormat="1" applyFont="1" applyFill="1" applyBorder="1" applyAlignment="1">
      <alignment vertical="center"/>
    </xf>
    <xf numFmtId="3" fontId="0" fillId="4" borderId="0" xfId="0" applyNumberFormat="1" applyFill="1" applyAlignment="1">
      <alignment vertical="center"/>
    </xf>
    <xf numFmtId="0" fontId="0" fillId="4" borderId="0" xfId="0" applyFill="1" applyAlignment="1">
      <alignment vertical="center"/>
    </xf>
    <xf numFmtId="0" fontId="5" fillId="19" borderId="0" xfId="0" applyFont="1" applyFill="1" applyBorder="1" applyAlignment="1" applyProtection="1">
      <alignment horizontal="center" vertical="center" wrapText="1"/>
    </xf>
    <xf numFmtId="14" fontId="7" fillId="19" borderId="0" xfId="0" applyNumberFormat="1" applyFont="1" applyFill="1" applyBorder="1" applyAlignment="1" applyProtection="1">
      <alignment vertical="center" wrapText="1"/>
      <protection locked="0"/>
    </xf>
    <xf numFmtId="14" fontId="19" fillId="19" borderId="0" xfId="0" applyNumberFormat="1" applyFont="1" applyFill="1" applyBorder="1" applyAlignment="1" applyProtection="1">
      <alignment vertical="center" wrapText="1"/>
      <protection locked="0"/>
    </xf>
    <xf numFmtId="0" fontId="19" fillId="19" borderId="0" xfId="0" applyFont="1" applyFill="1" applyBorder="1" applyAlignment="1" applyProtection="1">
      <alignment vertical="center" wrapText="1"/>
      <protection locked="0"/>
    </xf>
    <xf numFmtId="3" fontId="19" fillId="19" borderId="0" xfId="0" applyNumberFormat="1" applyFont="1" applyFill="1" applyBorder="1" applyAlignment="1" applyProtection="1">
      <alignment vertical="center" wrapText="1"/>
      <protection locked="0"/>
    </xf>
    <xf numFmtId="41" fontId="52" fillId="19" borderId="47" xfId="8" applyFont="1" applyFill="1" applyBorder="1" applyAlignment="1">
      <alignment horizontal="right"/>
    </xf>
    <xf numFmtId="3" fontId="2" fillId="19" borderId="29" xfId="0" applyNumberFormat="1" applyFont="1" applyFill="1" applyBorder="1" applyAlignment="1" applyProtection="1">
      <alignment horizontal="center" vertical="center"/>
    </xf>
    <xf numFmtId="0" fontId="2" fillId="19" borderId="5" xfId="0" applyFont="1" applyFill="1" applyBorder="1" applyAlignment="1" applyProtection="1">
      <alignment horizontal="center" vertical="center" wrapText="1"/>
      <protection locked="0"/>
    </xf>
    <xf numFmtId="3" fontId="23" fillId="19" borderId="5" xfId="5" applyNumberFormat="1" applyFont="1" applyFill="1" applyBorder="1" applyAlignment="1">
      <alignment horizontal="right" vertical="center" wrapText="1"/>
    </xf>
    <xf numFmtId="3" fontId="23" fillId="19" borderId="5" xfId="1" applyNumberFormat="1" applyFont="1" applyFill="1" applyBorder="1" applyAlignment="1" applyProtection="1">
      <alignment horizontal="right" vertical="center" wrapText="1"/>
    </xf>
    <xf numFmtId="3" fontId="6" fillId="19" borderId="5" xfId="6" applyNumberFormat="1" applyFont="1" applyFill="1" applyBorder="1" applyAlignment="1">
      <alignment horizontal="right" vertical="center" wrapText="1"/>
    </xf>
    <xf numFmtId="0" fontId="0" fillId="19" borderId="5" xfId="0" applyFill="1" applyBorder="1" applyAlignment="1">
      <alignment vertical="center"/>
    </xf>
    <xf numFmtId="0" fontId="0" fillId="19" borderId="0" xfId="0" applyFill="1" applyAlignment="1">
      <alignment vertical="center"/>
    </xf>
    <xf numFmtId="0" fontId="0" fillId="0" borderId="5" xfId="0" applyBorder="1"/>
    <xf numFmtId="0" fontId="0" fillId="0" borderId="5" xfId="0" applyBorder="1" applyAlignment="1">
      <alignment horizontal="left"/>
    </xf>
    <xf numFmtId="10" fontId="0" fillId="0" borderId="5" xfId="0" applyNumberFormat="1" applyBorder="1"/>
    <xf numFmtId="167" fontId="0" fillId="0" borderId="5" xfId="0" applyNumberFormat="1" applyBorder="1"/>
    <xf numFmtId="0" fontId="0" fillId="0" borderId="5" xfId="0" pivotButton="1" applyBorder="1"/>
    <xf numFmtId="0" fontId="0" fillId="0" borderId="5" xfId="0" applyNumberFormat="1" applyBorder="1"/>
    <xf numFmtId="0" fontId="53" fillId="0" borderId="5" xfId="0" applyFont="1" applyBorder="1" applyAlignment="1" applyProtection="1">
      <alignment horizontal="center" vertical="center"/>
      <protection locked="0"/>
    </xf>
    <xf numFmtId="0" fontId="26" fillId="0" borderId="5" xfId="0" applyFont="1" applyBorder="1" applyAlignment="1">
      <alignment horizontal="center" vertical="center" wrapText="1"/>
    </xf>
    <xf numFmtId="0" fontId="26" fillId="0" borderId="5" xfId="0" applyFont="1" applyBorder="1" applyAlignment="1">
      <alignment horizontal="left" vertical="center" wrapText="1"/>
    </xf>
    <xf numFmtId="0" fontId="9" fillId="0" borderId="5" xfId="0" applyFont="1" applyBorder="1" applyAlignment="1">
      <alignment horizontal="justify" vertical="top" wrapText="1"/>
    </xf>
    <xf numFmtId="10" fontId="0" fillId="0" borderId="0" xfId="0" applyNumberFormat="1" applyBorder="1"/>
    <xf numFmtId="0" fontId="0" fillId="0" borderId="0" xfId="0" pivotButton="1"/>
    <xf numFmtId="0" fontId="0" fillId="0" borderId="0" xfId="0" applyNumberFormat="1"/>
    <xf numFmtId="0" fontId="25" fillId="0" borderId="0" xfId="0" applyFont="1" applyAlignment="1" applyProtection="1">
      <alignment horizontal="center" vertical="center" wrapText="1"/>
      <protection locked="0"/>
    </xf>
    <xf numFmtId="0" fontId="55" fillId="0" borderId="0" xfId="0" applyFont="1" applyAlignment="1" applyProtection="1">
      <alignment vertical="center"/>
      <protection locked="0"/>
    </xf>
    <xf numFmtId="0" fontId="2" fillId="0" borderId="0" xfId="0" applyFont="1" applyAlignment="1">
      <alignment horizontal="center" vertical="center" wrapText="1"/>
    </xf>
    <xf numFmtId="0" fontId="2" fillId="0" borderId="0" xfId="0" applyFont="1" applyAlignment="1">
      <alignment vertical="center" textRotation="90" wrapText="1"/>
    </xf>
    <xf numFmtId="0" fontId="2" fillId="0" borderId="0" xfId="0" applyFont="1" applyAlignment="1">
      <alignment horizontal="center" vertical="center" textRotation="90" wrapText="1"/>
    </xf>
    <xf numFmtId="0" fontId="56" fillId="0" borderId="0" xfId="0" applyFont="1" applyAlignment="1" applyProtection="1">
      <alignment horizontal="left" vertical="center"/>
      <protection locked="0"/>
    </xf>
    <xf numFmtId="0" fontId="0" fillId="0" borderId="0" xfId="0" applyAlignment="1" applyProtection="1">
      <alignment horizontal="left"/>
      <protection locked="0"/>
    </xf>
    <xf numFmtId="0" fontId="56" fillId="0" borderId="0" xfId="0" applyFont="1" applyAlignment="1" applyProtection="1">
      <alignment vertical="center"/>
      <protection locked="0"/>
    </xf>
    <xf numFmtId="0" fontId="0" fillId="0" borderId="0" xfId="0" applyProtection="1">
      <protection locked="0"/>
    </xf>
    <xf numFmtId="0" fontId="0" fillId="0" borderId="0" xfId="0" applyAlignment="1" applyProtection="1">
      <alignment wrapText="1"/>
      <protection locked="0"/>
    </xf>
    <xf numFmtId="0" fontId="57" fillId="0" borderId="0" xfId="2" applyFont="1" applyAlignment="1" applyProtection="1">
      <alignment wrapText="1"/>
      <protection locked="0"/>
    </xf>
    <xf numFmtId="0" fontId="58" fillId="0" borderId="0" xfId="0" applyFont="1" applyAlignment="1" applyProtection="1">
      <alignment vertical="center" textRotation="90" wrapText="1"/>
      <protection locked="0"/>
    </xf>
    <xf numFmtId="10" fontId="0" fillId="0" borderId="0" xfId="0" applyNumberFormat="1" applyProtection="1">
      <protection locked="0"/>
    </xf>
    <xf numFmtId="170" fontId="0" fillId="0" borderId="0" xfId="0" applyNumberFormat="1" applyProtection="1">
      <protection locked="0"/>
    </xf>
    <xf numFmtId="0" fontId="56" fillId="2" borderId="0" xfId="0" applyFont="1" applyFill="1" applyAlignment="1" applyProtection="1">
      <alignment horizontal="left" vertical="center"/>
      <protection locked="0"/>
    </xf>
    <xf numFmtId="0" fontId="57" fillId="2" borderId="0" xfId="2" applyFont="1" applyFill="1" applyAlignment="1" applyProtection="1">
      <alignment wrapText="1"/>
      <protection locked="0"/>
    </xf>
    <xf numFmtId="171" fontId="9" fillId="19" borderId="5" xfId="0" applyNumberFormat="1" applyFont="1" applyFill="1" applyBorder="1" applyAlignment="1" applyProtection="1">
      <alignment horizontal="center" vertical="center" wrapText="1"/>
      <protection locked="0"/>
    </xf>
    <xf numFmtId="171" fontId="9" fillId="0" borderId="5" xfId="0" applyNumberFormat="1" applyFont="1" applyFill="1" applyBorder="1" applyAlignment="1" applyProtection="1">
      <alignment horizontal="center" vertical="center" wrapText="1"/>
      <protection locked="0"/>
    </xf>
    <xf numFmtId="171" fontId="48" fillId="18" borderId="46" xfId="0" applyNumberFormat="1" applyFont="1" applyFill="1" applyBorder="1" applyAlignment="1">
      <alignment horizontal="center" vertical="center" wrapText="1"/>
    </xf>
    <xf numFmtId="171" fontId="9" fillId="4" borderId="5" xfId="0" applyNumberFormat="1" applyFont="1" applyFill="1" applyBorder="1" applyAlignment="1" applyProtection="1">
      <alignment horizontal="center" vertical="center" wrapText="1"/>
      <protection locked="0"/>
    </xf>
    <xf numFmtId="171" fontId="6" fillId="0" borderId="5" xfId="0" applyNumberFormat="1" applyFont="1" applyFill="1" applyBorder="1" applyAlignment="1" applyProtection="1">
      <alignment horizontal="center" vertical="center" wrapText="1"/>
      <protection locked="0"/>
    </xf>
    <xf numFmtId="171" fontId="0" fillId="0" borderId="5" xfId="0" applyNumberFormat="1" applyBorder="1" applyAlignment="1">
      <alignment vertical="center"/>
    </xf>
    <xf numFmtId="171" fontId="0" fillId="0" borderId="5" xfId="0" applyNumberFormat="1" applyBorder="1" applyAlignment="1">
      <alignment horizontal="center" vertical="center"/>
    </xf>
    <xf numFmtId="0" fontId="0" fillId="0" borderId="0" xfId="0" applyAlignment="1">
      <alignment horizontal="left"/>
    </xf>
    <xf numFmtId="0" fontId="54" fillId="0" borderId="0" xfId="0" applyFont="1" applyAlignment="1">
      <alignment horizontal="justify" vertical="center"/>
    </xf>
    <xf numFmtId="0" fontId="2" fillId="0" borderId="0" xfId="0" applyFont="1" applyAlignment="1">
      <alignment horizontal="left" vertical="center" wrapText="1"/>
    </xf>
    <xf numFmtId="0" fontId="31" fillId="0" borderId="0" xfId="0" applyFont="1" applyAlignment="1">
      <alignment horizontal="center"/>
    </xf>
    <xf numFmtId="0" fontId="31" fillId="0" borderId="0" xfId="0" applyFont="1" applyAlignment="1">
      <alignment horizontal="left"/>
    </xf>
    <xf numFmtId="0" fontId="2" fillId="0" borderId="13" xfId="0" applyFont="1" applyFill="1" applyBorder="1" applyAlignment="1" applyProtection="1">
      <alignment horizontal="center" vertical="center" wrapText="1"/>
    </xf>
    <xf numFmtId="0" fontId="2" fillId="0" borderId="44" xfId="0" applyFont="1" applyFill="1" applyBorder="1" applyAlignment="1" applyProtection="1">
      <alignment horizontal="center" vertical="center" wrapText="1"/>
    </xf>
    <xf numFmtId="0" fontId="2" fillId="0" borderId="39" xfId="0" applyFont="1" applyFill="1" applyBorder="1" applyAlignment="1" applyProtection="1">
      <alignment horizontal="center" vertical="center"/>
    </xf>
    <xf numFmtId="0" fontId="2" fillId="0" borderId="33" xfId="0" applyFont="1" applyFill="1" applyBorder="1" applyAlignment="1" applyProtection="1">
      <alignment horizontal="center" vertical="center"/>
    </xf>
    <xf numFmtId="0" fontId="2" fillId="0" borderId="2" xfId="0" applyFont="1" applyFill="1" applyBorder="1" applyAlignment="1" applyProtection="1">
      <alignment horizontal="center" vertical="center"/>
    </xf>
    <xf numFmtId="0" fontId="2" fillId="0" borderId="28" xfId="0" applyFont="1" applyFill="1" applyBorder="1" applyAlignment="1" applyProtection="1">
      <alignment horizontal="center" vertical="center"/>
    </xf>
    <xf numFmtId="0" fontId="2" fillId="0" borderId="26" xfId="0" applyFont="1" applyFill="1" applyBorder="1" applyAlignment="1" applyProtection="1">
      <alignment horizontal="center" vertical="center"/>
    </xf>
    <xf numFmtId="0" fontId="2" fillId="0" borderId="12" xfId="0" applyFont="1" applyFill="1" applyBorder="1" applyAlignment="1" applyProtection="1">
      <alignment horizontal="center" vertical="center" wrapText="1"/>
    </xf>
    <xf numFmtId="0" fontId="2" fillId="0" borderId="14" xfId="0" applyFont="1" applyFill="1" applyBorder="1" applyAlignment="1" applyProtection="1">
      <alignment horizontal="center" vertical="center" wrapText="1"/>
    </xf>
    <xf numFmtId="0" fontId="2" fillId="17" borderId="4" xfId="0" applyFont="1" applyFill="1" applyBorder="1" applyAlignment="1" applyProtection="1">
      <alignment horizontal="left" vertical="center" wrapText="1"/>
    </xf>
    <xf numFmtId="0" fontId="2" fillId="17" borderId="9" xfId="0" applyFont="1" applyFill="1" applyBorder="1" applyAlignment="1" applyProtection="1">
      <alignment horizontal="left" vertical="center" wrapText="1"/>
    </xf>
    <xf numFmtId="0" fontId="2" fillId="0" borderId="1" xfId="0" applyFont="1" applyFill="1" applyBorder="1" applyAlignment="1" applyProtection="1">
      <alignment horizontal="justify" vertical="center" wrapText="1"/>
    </xf>
    <xf numFmtId="0" fontId="2" fillId="0" borderId="2" xfId="0" applyFont="1" applyFill="1" applyBorder="1" applyAlignment="1" applyProtection="1">
      <alignment horizontal="justify" vertical="center" wrapText="1"/>
    </xf>
    <xf numFmtId="0" fontId="41" fillId="0" borderId="0" xfId="0" applyFont="1" applyFill="1" applyBorder="1" applyAlignment="1" applyProtection="1">
      <alignment horizontal="center" vertical="center" wrapText="1"/>
    </xf>
    <xf numFmtId="0" fontId="2" fillId="0" borderId="0" xfId="0" applyFont="1" applyFill="1" applyBorder="1" applyAlignment="1" applyProtection="1">
      <alignment horizontal="justify" vertical="center" wrapText="1"/>
    </xf>
    <xf numFmtId="0" fontId="2" fillId="0" borderId="35" xfId="0" applyFont="1" applyFill="1" applyBorder="1" applyAlignment="1" applyProtection="1">
      <alignment horizontal="justify" vertical="center" wrapText="1"/>
    </xf>
    <xf numFmtId="0" fontId="2" fillId="0" borderId="36" xfId="0" applyFont="1" applyFill="1" applyBorder="1" applyAlignment="1" applyProtection="1">
      <alignment horizontal="justify" vertical="center" wrapText="1"/>
    </xf>
    <xf numFmtId="0" fontId="2" fillId="0" borderId="0" xfId="0" applyFont="1" applyFill="1" applyBorder="1" applyAlignment="1" applyProtection="1">
      <alignment horizontal="right" vertical="center" wrapText="1"/>
    </xf>
    <xf numFmtId="0" fontId="2" fillId="17" borderId="15" xfId="0" applyFont="1" applyFill="1" applyBorder="1" applyAlignment="1" applyProtection="1">
      <alignment horizontal="left" vertical="center" wrapText="1"/>
    </xf>
    <xf numFmtId="0" fontId="2" fillId="17" borderId="17" xfId="0" applyFont="1" applyFill="1" applyBorder="1" applyAlignment="1" applyProtection="1">
      <alignment horizontal="left" vertical="center" wrapText="1"/>
    </xf>
    <xf numFmtId="0" fontId="2" fillId="0" borderId="4" xfId="0" applyFont="1" applyFill="1" applyBorder="1" applyAlignment="1" applyProtection="1">
      <alignment horizontal="justify" vertical="center" wrapText="1"/>
    </xf>
    <xf numFmtId="0" fontId="2" fillId="0" borderId="5" xfId="0" applyFont="1" applyFill="1" applyBorder="1" applyAlignment="1" applyProtection="1">
      <alignment horizontal="justify" vertical="center" wrapText="1"/>
    </xf>
    <xf numFmtId="167" fontId="24" fillId="4" borderId="7" xfId="0" applyNumberFormat="1" applyFont="1" applyFill="1" applyBorder="1" applyAlignment="1" applyProtection="1">
      <alignment vertical="center" wrapText="1"/>
      <protection locked="0"/>
    </xf>
    <xf numFmtId="167" fontId="24" fillId="4" borderId="8" xfId="0" applyNumberFormat="1" applyFont="1" applyFill="1" applyBorder="1" applyAlignment="1" applyProtection="1">
      <alignment vertical="center" wrapText="1"/>
      <protection locked="0"/>
    </xf>
    <xf numFmtId="167" fontId="24" fillId="4" borderId="18" xfId="0" applyNumberFormat="1" applyFont="1" applyFill="1" applyBorder="1" applyAlignment="1" applyProtection="1">
      <alignment vertical="center" wrapText="1"/>
      <protection locked="0"/>
    </xf>
    <xf numFmtId="0" fontId="2" fillId="17" borderId="10" xfId="0" applyFont="1" applyFill="1" applyBorder="1" applyAlignment="1" applyProtection="1">
      <alignment horizontal="left" vertical="center" wrapText="1"/>
    </xf>
    <xf numFmtId="0" fontId="2" fillId="17" borderId="3" xfId="0" applyFont="1" applyFill="1" applyBorder="1" applyAlignment="1" applyProtection="1">
      <alignment horizontal="left" vertical="center" wrapText="1"/>
    </xf>
    <xf numFmtId="0" fontId="2" fillId="0" borderId="15" xfId="0" applyFont="1" applyFill="1" applyBorder="1" applyAlignment="1" applyProtection="1">
      <alignment horizontal="justify" vertical="center" wrapText="1"/>
    </xf>
    <xf numFmtId="0" fontId="2" fillId="0" borderId="16" xfId="0" applyFont="1" applyFill="1" applyBorder="1" applyAlignment="1" applyProtection="1">
      <alignment horizontal="justify" vertical="center" wrapText="1"/>
    </xf>
    <xf numFmtId="167" fontId="24" fillId="4" borderId="40" xfId="0" applyNumberFormat="1" applyFont="1" applyFill="1" applyBorder="1" applyAlignment="1" applyProtection="1">
      <alignment vertical="center" wrapText="1"/>
      <protection locked="0"/>
    </xf>
    <xf numFmtId="167" fontId="24" fillId="4" borderId="20" xfId="0" applyNumberFormat="1" applyFont="1" applyFill="1" applyBorder="1" applyAlignment="1" applyProtection="1">
      <alignment vertical="center" wrapText="1"/>
      <protection locked="0"/>
    </xf>
    <xf numFmtId="167" fontId="24" fillId="4" borderId="30" xfId="0" applyNumberFormat="1" applyFont="1" applyFill="1" applyBorder="1" applyAlignment="1" applyProtection="1">
      <alignment vertical="center" wrapText="1"/>
      <protection locked="0"/>
    </xf>
    <xf numFmtId="0" fontId="5" fillId="0" borderId="0" xfId="0" applyFont="1" applyFill="1" applyBorder="1" applyAlignment="1" applyProtection="1">
      <alignment horizontal="center" vertical="center" wrapText="1"/>
    </xf>
    <xf numFmtId="0" fontId="2" fillId="17" borderId="1" xfId="0" applyFont="1" applyFill="1" applyBorder="1" applyAlignment="1" applyProtection="1">
      <alignment horizontal="justify" vertical="center" wrapText="1"/>
    </xf>
    <xf numFmtId="0" fontId="2" fillId="17" borderId="2" xfId="0" applyFont="1" applyFill="1" applyBorder="1" applyAlignment="1" applyProtection="1">
      <alignment horizontal="justify" vertical="center" wrapText="1"/>
    </xf>
    <xf numFmtId="0" fontId="2" fillId="17" borderId="33" xfId="0" applyFont="1" applyFill="1" applyBorder="1" applyAlignment="1" applyProtection="1">
      <alignment horizontal="justify" vertical="center" wrapText="1"/>
    </xf>
    <xf numFmtId="0" fontId="25" fillId="17" borderId="39" xfId="0" applyFont="1" applyFill="1" applyBorder="1" applyAlignment="1" applyProtection="1">
      <alignment horizontal="left" vertical="center" wrapText="1"/>
      <protection locked="0"/>
    </xf>
    <xf numFmtId="0" fontId="25" fillId="17" borderId="2" xfId="0" applyFont="1" applyFill="1" applyBorder="1" applyAlignment="1" applyProtection="1">
      <alignment horizontal="left" vertical="center" wrapText="1"/>
      <protection locked="0"/>
    </xf>
    <xf numFmtId="0" fontId="25" fillId="17" borderId="31" xfId="0" applyFont="1" applyFill="1" applyBorder="1" applyAlignment="1" applyProtection="1">
      <alignment horizontal="left" vertical="center" wrapText="1"/>
      <protection locked="0"/>
    </xf>
    <xf numFmtId="3" fontId="35" fillId="0" borderId="0" xfId="0" applyNumberFormat="1" applyFont="1" applyBorder="1" applyAlignment="1">
      <alignment horizontal="justify" vertical="center"/>
    </xf>
    <xf numFmtId="14" fontId="35" fillId="0" borderId="7" xfId="0" applyNumberFormat="1" applyFont="1" applyBorder="1" applyAlignment="1">
      <alignment horizontal="center" vertical="center"/>
    </xf>
    <xf numFmtId="14" fontId="35" fillId="0" borderId="6" xfId="0" applyNumberFormat="1" applyFont="1" applyBorder="1" applyAlignment="1">
      <alignment horizontal="center" vertical="center"/>
    </xf>
    <xf numFmtId="14" fontId="21" fillId="0" borderId="7" xfId="4" applyNumberFormat="1" applyBorder="1" applyAlignment="1">
      <alignment horizontal="center" vertical="center"/>
    </xf>
    <xf numFmtId="0" fontId="36" fillId="0" borderId="0" xfId="0" applyFont="1" applyAlignment="1">
      <alignment horizontal="center" vertical="center"/>
    </xf>
    <xf numFmtId="14" fontId="35" fillId="0" borderId="5" xfId="0" applyNumberFormat="1" applyFont="1" applyBorder="1" applyAlignment="1">
      <alignment horizontal="center" vertical="center"/>
    </xf>
    <xf numFmtId="0" fontId="35" fillId="0" borderId="0" xfId="0" applyFont="1" applyAlignment="1">
      <alignment horizontal="justify" vertical="center"/>
    </xf>
    <xf numFmtId="0" fontId="36" fillId="0" borderId="0" xfId="0" applyFont="1" applyBorder="1" applyAlignment="1">
      <alignment horizontal="justify" vertical="center"/>
    </xf>
    <xf numFmtId="0" fontId="26" fillId="2" borderId="5" xfId="0" applyFont="1" applyFill="1" applyBorder="1" applyAlignment="1">
      <alignment horizontal="center" vertical="center"/>
    </xf>
    <xf numFmtId="0" fontId="33" fillId="2" borderId="5" xfId="0" applyFont="1" applyFill="1" applyBorder="1" applyAlignment="1">
      <alignment horizontal="center" vertical="center"/>
    </xf>
    <xf numFmtId="0" fontId="36" fillId="2" borderId="5" xfId="0" applyFont="1" applyFill="1" applyBorder="1" applyAlignment="1">
      <alignment horizontal="center" vertical="center"/>
    </xf>
    <xf numFmtId="0" fontId="9" fillId="2" borderId="0" xfId="0" applyFont="1" applyFill="1" applyBorder="1" applyAlignment="1">
      <alignment horizontal="center" vertical="center"/>
    </xf>
    <xf numFmtId="0" fontId="26" fillId="2" borderId="34" xfId="0" applyFont="1" applyFill="1" applyBorder="1" applyAlignment="1">
      <alignment horizontal="center" vertical="center"/>
    </xf>
    <xf numFmtId="0" fontId="26" fillId="2" borderId="42" xfId="0" applyFont="1" applyFill="1" applyBorder="1" applyAlignment="1">
      <alignment horizontal="center" vertical="center"/>
    </xf>
    <xf numFmtId="0" fontId="26" fillId="2" borderId="29" xfId="0" applyFont="1" applyFill="1" applyBorder="1" applyAlignment="1">
      <alignment horizontal="center" vertical="center"/>
    </xf>
    <xf numFmtId="0" fontId="33" fillId="2" borderId="5" xfId="0" applyFont="1" applyFill="1" applyBorder="1" applyAlignment="1">
      <alignment horizontal="center" vertical="center" wrapText="1"/>
    </xf>
    <xf numFmtId="0" fontId="35" fillId="0" borderId="0" xfId="0" applyFont="1" applyBorder="1" applyAlignment="1">
      <alignment horizontal="justify" vertical="center"/>
    </xf>
    <xf numFmtId="0" fontId="24" fillId="0" borderId="0" xfId="0" applyFont="1" applyBorder="1" applyAlignment="1">
      <alignment horizontal="justify" vertical="center"/>
    </xf>
    <xf numFmtId="0" fontId="0" fillId="0" borderId="0" xfId="0" applyBorder="1" applyAlignment="1">
      <alignment horizontal="left" wrapText="1"/>
    </xf>
    <xf numFmtId="0" fontId="7" fillId="0" borderId="0" xfId="0" applyFont="1" applyBorder="1" applyAlignment="1">
      <alignment horizontal="justify" vertical="center"/>
    </xf>
    <xf numFmtId="0" fontId="36" fillId="2" borderId="7" xfId="0" applyFont="1" applyFill="1" applyBorder="1" applyAlignment="1">
      <alignment horizontal="center" vertical="center"/>
    </xf>
    <xf numFmtId="0" fontId="36" fillId="2" borderId="8" xfId="0" applyFont="1" applyFill="1" applyBorder="1" applyAlignment="1">
      <alignment horizontal="center" vertical="center"/>
    </xf>
    <xf numFmtId="0" fontId="36" fillId="2" borderId="6" xfId="0" applyFont="1" applyFill="1" applyBorder="1" applyAlignment="1">
      <alignment horizontal="center" vertical="center"/>
    </xf>
    <xf numFmtId="0" fontId="33" fillId="2" borderId="5" xfId="0" applyFont="1" applyFill="1" applyBorder="1" applyAlignment="1">
      <alignment horizontal="center" vertical="justify" wrapText="1"/>
    </xf>
    <xf numFmtId="0" fontId="8" fillId="3" borderId="10"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9" fillId="0" borderId="4" xfId="0" applyFont="1" applyBorder="1" applyAlignment="1">
      <alignment horizontal="justify" vertical="justify" wrapText="1"/>
    </xf>
    <xf numFmtId="0" fontId="9" fillId="0" borderId="5" xfId="0" applyFont="1" applyBorder="1" applyAlignment="1">
      <alignment horizontal="justify" vertical="justify" wrapText="1"/>
    </xf>
    <xf numFmtId="0" fontId="9" fillId="0" borderId="9" xfId="0" applyFont="1" applyBorder="1" applyAlignment="1">
      <alignment horizontal="justify" vertical="justify" wrapText="1"/>
    </xf>
    <xf numFmtId="0" fontId="9" fillId="2" borderId="4" xfId="0" applyFont="1" applyFill="1" applyBorder="1" applyAlignment="1">
      <alignment horizontal="justify" vertical="center" wrapText="1"/>
    </xf>
    <xf numFmtId="0" fontId="9" fillId="2" borderId="5" xfId="0" applyFont="1" applyFill="1" applyBorder="1" applyAlignment="1">
      <alignment horizontal="justify" vertical="center" wrapText="1"/>
    </xf>
    <xf numFmtId="0" fontId="9" fillId="2" borderId="9" xfId="0" applyFont="1" applyFill="1" applyBorder="1" applyAlignment="1">
      <alignment horizontal="justify" vertical="center" wrapText="1"/>
    </xf>
    <xf numFmtId="0" fontId="9" fillId="0" borderId="4" xfId="0" applyFont="1" applyBorder="1" applyAlignment="1">
      <alignment horizontal="justify" vertical="center" wrapText="1"/>
    </xf>
    <xf numFmtId="0" fontId="9" fillId="0" borderId="5" xfId="0" applyFont="1" applyBorder="1" applyAlignment="1">
      <alignment horizontal="justify" vertical="center" wrapText="1"/>
    </xf>
    <xf numFmtId="0" fontId="9" fillId="0" borderId="9" xfId="0" applyFont="1" applyBorder="1" applyAlignment="1">
      <alignment horizontal="justify" vertical="center" wrapText="1"/>
    </xf>
    <xf numFmtId="0" fontId="9" fillId="0" borderId="23" xfId="0" applyFont="1" applyFill="1" applyBorder="1" applyAlignment="1">
      <alignment horizontal="center" vertical="center" wrapText="1"/>
    </xf>
    <xf numFmtId="0" fontId="9" fillId="0" borderId="22" xfId="0" applyFont="1" applyFill="1" applyBorder="1" applyAlignment="1">
      <alignment horizontal="center" vertical="center" wrapText="1"/>
    </xf>
    <xf numFmtId="0" fontId="9" fillId="0" borderId="21" xfId="0" applyFont="1" applyFill="1" applyBorder="1" applyAlignment="1">
      <alignment horizontal="center" vertical="center" wrapText="1"/>
    </xf>
    <xf numFmtId="0" fontId="9" fillId="2" borderId="23" xfId="0" applyFont="1" applyFill="1" applyBorder="1" applyAlignment="1">
      <alignment horizontal="justify" vertical="center" wrapText="1"/>
    </xf>
    <xf numFmtId="0" fontId="9" fillId="2" borderId="21" xfId="0" applyFont="1" applyFill="1" applyBorder="1" applyAlignment="1">
      <alignment horizontal="justify" vertical="center" wrapText="1"/>
    </xf>
    <xf numFmtId="0" fontId="8" fillId="3" borderId="12"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8" fillId="3" borderId="14" xfId="0" applyFont="1" applyFill="1" applyBorder="1" applyAlignment="1">
      <alignment horizontal="center" vertical="center" wrapText="1"/>
    </xf>
    <xf numFmtId="0" fontId="8" fillId="11" borderId="12" xfId="0" applyFont="1" applyFill="1" applyBorder="1" applyAlignment="1">
      <alignment horizontal="center" vertical="center" wrapText="1"/>
    </xf>
    <xf numFmtId="0" fontId="8" fillId="11" borderId="13" xfId="0" applyFont="1" applyFill="1" applyBorder="1" applyAlignment="1">
      <alignment horizontal="center" vertical="center" wrapText="1"/>
    </xf>
    <xf numFmtId="0" fontId="8" fillId="11" borderId="14" xfId="0" applyFont="1" applyFill="1" applyBorder="1" applyAlignment="1">
      <alignment horizontal="center" vertical="center" wrapText="1"/>
    </xf>
    <xf numFmtId="0" fontId="9" fillId="0" borderId="23" xfId="0" applyFont="1" applyFill="1" applyBorder="1" applyAlignment="1">
      <alignment horizontal="justify" vertical="center" wrapText="1"/>
    </xf>
    <xf numFmtId="0" fontId="9" fillId="0" borderId="22" xfId="0" applyFont="1" applyFill="1" applyBorder="1" applyAlignment="1">
      <alignment horizontal="justify" vertical="center" wrapText="1"/>
    </xf>
    <xf numFmtId="0" fontId="9" fillId="0" borderId="21" xfId="0" applyFont="1" applyFill="1" applyBorder="1" applyAlignment="1">
      <alignment horizontal="justify" vertical="center" wrapText="1"/>
    </xf>
    <xf numFmtId="0" fontId="9" fillId="0" borderId="15" xfId="0" applyFont="1" applyBorder="1" applyAlignment="1">
      <alignment horizontal="justify" vertical="center" wrapText="1"/>
    </xf>
    <xf numFmtId="0" fontId="9" fillId="0" borderId="16" xfId="0" applyFont="1" applyBorder="1" applyAlignment="1">
      <alignment horizontal="justify" vertical="center" wrapText="1"/>
    </xf>
    <xf numFmtId="0" fontId="9" fillId="0" borderId="17" xfId="0" applyFont="1" applyBorder="1" applyAlignment="1">
      <alignment horizontal="justify" vertical="center" wrapText="1"/>
    </xf>
    <xf numFmtId="0" fontId="9" fillId="0" borderId="23" xfId="0" applyFont="1" applyFill="1" applyBorder="1" applyAlignment="1">
      <alignment horizontal="left" vertical="center" wrapText="1"/>
    </xf>
    <xf numFmtId="0" fontId="9" fillId="0" borderId="22" xfId="0" applyFont="1" applyFill="1" applyBorder="1" applyAlignment="1">
      <alignment horizontal="left" vertical="center" wrapText="1"/>
    </xf>
    <xf numFmtId="0" fontId="9" fillId="0" borderId="21" xfId="0" applyFont="1" applyFill="1" applyBorder="1" applyAlignment="1">
      <alignment horizontal="left" vertical="center" wrapText="1"/>
    </xf>
  </cellXfs>
  <cellStyles count="9">
    <cellStyle name="Hipervínculo" xfId="4" builtinId="8"/>
    <cellStyle name="Millares" xfId="1" builtinId="3"/>
    <cellStyle name="Millares [0]" xfId="8" builtinId="6"/>
    <cellStyle name="Moneda" xfId="7" builtinId="4"/>
    <cellStyle name="Normal" xfId="0" builtinId="0"/>
    <cellStyle name="Normal 2" xfId="5" xr:uid="{687F2512-5708-4AE5-B0C1-97E11417479F}"/>
    <cellStyle name="Normal 3" xfId="6" xr:uid="{8C0D646D-963C-4948-8E3C-568E88FF23B0}"/>
    <cellStyle name="Normal_Hoja1" xfId="2" xr:uid="{00000000-0005-0000-0000-000003000000}"/>
    <cellStyle name="Porcentaje" xfId="3" builtinId="5"/>
  </cellStyles>
  <dxfs count="106">
    <dxf>
      <font>
        <color rgb="FF9C0006"/>
      </font>
      <fill>
        <patternFill>
          <bgColor rgb="FFFFC7CE"/>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numFmt numFmtId="167" formatCode="&quot;$&quot;\ #,##0"/>
    </dxf>
    <dxf>
      <numFmt numFmtId="167" formatCode="&quot;$&quot;\ #,##0"/>
    </dxf>
    <dxf>
      <numFmt numFmtId="167" formatCode="&quot;$&quot;\ #,##0"/>
    </dxf>
    <dxf>
      <numFmt numFmtId="14" formatCode="0.00%"/>
    </dxf>
    <dxf>
      <numFmt numFmtId="167" formatCode="&quot;$&quot;\ #,##0"/>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numFmt numFmtId="167" formatCode="&quot;$&quot;\ #,##0"/>
    </dxf>
    <dxf>
      <numFmt numFmtId="167" formatCode="&quot;$&quot;\ #,##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numFmt numFmtId="14" formatCode="0.00%"/>
    </dxf>
    <dxf>
      <numFmt numFmtId="167" formatCode="&quot;$&quot;\ #,##0"/>
    </dxf>
    <dxf>
      <numFmt numFmtId="167" formatCode="&quot;$&quot;\ #,##0"/>
    </dxf>
    <dxf>
      <numFmt numFmtId="167" formatCode="&quot;$&quot;\ #,##0"/>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numFmt numFmtId="14" formatCode="0.00%"/>
    </dxf>
    <dxf>
      <numFmt numFmtId="167" formatCode="&quot;$&quot;\ #,##0"/>
    </dxf>
    <dxf>
      <numFmt numFmtId="167" formatCode="&quot;$&quot;\ #,##0"/>
    </dxf>
    <dxf>
      <numFmt numFmtId="167" formatCode="&quot;$&quot;\ #,##0"/>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numFmt numFmtId="14" formatCode="0.00%"/>
    </dxf>
    <dxf>
      <numFmt numFmtId="167" formatCode="&quot;$&quot;\ #,##0"/>
    </dxf>
    <dxf>
      <numFmt numFmtId="167" formatCode="&quot;$&quot;\ #,##0"/>
    </dxf>
    <dxf>
      <numFmt numFmtId="14" formatCode="0.00%"/>
    </dxf>
    <dxf>
      <numFmt numFmtId="167" formatCode="&quot;$&quot;\ #,##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numFmt numFmtId="167" formatCode="&quot;$&quot;\ #,##0"/>
    </dxf>
    <dxf>
      <numFmt numFmtId="167" formatCode="&quot;$&quot;\ #,##0"/>
    </dxf>
    <dxf>
      <numFmt numFmtId="14" formatCode="0.00%"/>
    </dxf>
    <dxf>
      <numFmt numFmtId="167" formatCode="&quot;$&quot;\ #,##0"/>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numFmt numFmtId="167" formatCode="&quot;$&quot;\ #,##0"/>
    </dxf>
    <dxf>
      <numFmt numFmtId="167" formatCode="&quot;$&quot;\ #,##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numFmt numFmtId="167" formatCode="&quot;$&quot;\ #,##0"/>
    </dxf>
    <dxf>
      <numFmt numFmtId="167" formatCode="&quot;$&quot;\ #,##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7.xml"/><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26" Type="http://schemas.openxmlformats.org/officeDocument/2006/relationships/pivotCacheDefinition" Target="pivotCache/pivotCacheDefinition2.xml"/><Relationship Id="rId3" Type="http://schemas.openxmlformats.org/officeDocument/2006/relationships/worksheet" Target="worksheets/sheet2.xml"/><Relationship Id="rId21" Type="http://schemas.openxmlformats.org/officeDocument/2006/relationships/externalLink" Target="externalLinks/externalLink9.xml"/><Relationship Id="rId7" Type="http://schemas.openxmlformats.org/officeDocument/2006/relationships/worksheet" Target="worksheets/sheet6.xml"/><Relationship Id="rId12" Type="http://schemas.openxmlformats.org/officeDocument/2006/relationships/worksheet" Target="worksheets/sheet11.xml"/><Relationship Id="rId17" Type="http://schemas.openxmlformats.org/officeDocument/2006/relationships/externalLink" Target="externalLinks/externalLink5.xml"/><Relationship Id="rId25" Type="http://schemas.openxmlformats.org/officeDocument/2006/relationships/pivotCacheDefinition" Target="pivotCache/pivotCacheDefinition1.xml"/><Relationship Id="rId2" Type="http://schemas.openxmlformats.org/officeDocument/2006/relationships/worksheet" Target="worksheets/sheet1.xml"/><Relationship Id="rId16" Type="http://schemas.openxmlformats.org/officeDocument/2006/relationships/externalLink" Target="externalLinks/externalLink4.xml"/><Relationship Id="rId20" Type="http://schemas.openxmlformats.org/officeDocument/2006/relationships/externalLink" Target="externalLinks/externalLink8.xml"/><Relationship Id="rId29" Type="http://schemas.openxmlformats.org/officeDocument/2006/relationships/sharedStrings" Target="sharedStrings.xml"/><Relationship Id="rId1" Type="http://schemas.openxmlformats.org/officeDocument/2006/relationships/chartsheet" Target="chartsheets/sheet1.xml"/><Relationship Id="rId6" Type="http://schemas.openxmlformats.org/officeDocument/2006/relationships/worksheet" Target="worksheets/sheet5.xml"/><Relationship Id="rId11" Type="http://schemas.openxmlformats.org/officeDocument/2006/relationships/worksheet" Target="worksheets/sheet10.xml"/><Relationship Id="rId24" Type="http://schemas.openxmlformats.org/officeDocument/2006/relationships/externalLink" Target="externalLinks/externalLink12.xml"/><Relationship Id="rId5" Type="http://schemas.openxmlformats.org/officeDocument/2006/relationships/worksheet" Target="worksheets/sheet4.xml"/><Relationship Id="rId15" Type="http://schemas.openxmlformats.org/officeDocument/2006/relationships/externalLink" Target="externalLinks/externalLink3.xml"/><Relationship Id="rId23" Type="http://schemas.openxmlformats.org/officeDocument/2006/relationships/externalLink" Target="externalLinks/externalLink11.xml"/><Relationship Id="rId28" Type="http://schemas.openxmlformats.org/officeDocument/2006/relationships/styles" Target="styles.xml"/><Relationship Id="rId10" Type="http://schemas.openxmlformats.org/officeDocument/2006/relationships/worksheet" Target="worksheets/sheet9.xml"/><Relationship Id="rId19" Type="http://schemas.openxmlformats.org/officeDocument/2006/relationships/externalLink" Target="externalLinks/externalLink7.xml"/><Relationship Id="rId4" Type="http://schemas.openxmlformats.org/officeDocument/2006/relationships/worksheet" Target="worksheets/sheet3.xml"/><Relationship Id="rId9" Type="http://schemas.openxmlformats.org/officeDocument/2006/relationships/worksheet" Target="worksheets/sheet8.xml"/><Relationship Id="rId14" Type="http://schemas.openxmlformats.org/officeDocument/2006/relationships/externalLink" Target="externalLinks/externalLink2.xml"/><Relationship Id="rId22" Type="http://schemas.openxmlformats.org/officeDocument/2006/relationships/externalLink" Target="externalLinks/externalLink10.xml"/><Relationship Id="rId27" Type="http://schemas.openxmlformats.org/officeDocument/2006/relationships/theme" Target="theme/theme1.xml"/><Relationship Id="rId30" Type="http://schemas.openxmlformats.org/officeDocument/2006/relationships/calcChain" Target="calcChain.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strRef>
              <c:f>'1. INFORMACION ACUMULADA'!$B$5:$B$13</c:f>
              <c:strCache>
                <c:ptCount val="9"/>
                <c:pt idx="0">
                  <c:v>1. Entidad</c:v>
                </c:pt>
                <c:pt idx="1">
                  <c:v>3. Presupuesto Disponible Inversión Directa PREDIS (BOGDATA)</c:v>
                </c:pt>
                <c:pt idx="2">
                  <c:v>4. Presupuesto Comprometido de Inversión Directa según PREDIS (BOGDATA)</c:v>
                </c:pt>
                <c:pt idx="4">
                  <c:v>7. Presupuesto Disponible Operación (Régimen Privado)</c:v>
                </c:pt>
                <c:pt idx="5">
                  <c:v>8. Presupuesto Comprometido Operación mediante contratos</c:v>
                </c:pt>
                <c:pt idx="6">
                  <c:v>1- INFORMACION GENERAL</c:v>
                </c:pt>
                <c:pt idx="7">
                  <c:v>1</c:v>
                </c:pt>
                <c:pt idx="8">
                  <c:v>Número Contrato</c:v>
                </c:pt>
              </c:strCache>
            </c:strRef>
          </c:tx>
          <c:spPr>
            <a:solidFill>
              <a:schemeClr val="accent1"/>
            </a:solidFill>
            <a:ln>
              <a:noFill/>
            </a:ln>
            <a:effectLst/>
          </c:spPr>
          <c:invertIfNegative val="0"/>
          <c:val>
            <c:numRef>
              <c:f>'1. INFORMACION ACUMULADA'!$B$14:$B$271</c:f>
              <c:numCache>
                <c:formatCode>General</c:formatCode>
                <c:ptCount val="25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numCache>
            </c:numRef>
          </c:val>
          <c:extLst>
            <c:ext xmlns:c16="http://schemas.microsoft.com/office/drawing/2014/chart" uri="{C3380CC4-5D6E-409C-BE32-E72D297353CC}">
              <c16:uniqueId val="{00000000-0FB6-4207-A3B6-E163078A0023}"/>
            </c:ext>
          </c:extLst>
        </c:ser>
        <c:ser>
          <c:idx val="1"/>
          <c:order val="1"/>
          <c:tx>
            <c:strRef>
              <c:f>'1. INFORMACION ACUMULADA'!$C$5:$C$13</c:f>
              <c:strCache>
                <c:ptCount val="9"/>
                <c:pt idx="0">
                  <c:v>1. Entidad</c:v>
                </c:pt>
                <c:pt idx="1">
                  <c:v>3. Presupuesto Disponible Inversión Directa PREDIS (BOGDATA)</c:v>
                </c:pt>
                <c:pt idx="2">
                  <c:v>4. Presupuesto Comprometido de Inversión Directa según PREDIS (BOGDATA)</c:v>
                </c:pt>
                <c:pt idx="4">
                  <c:v>7. Presupuesto Disponible Operación (Régimen Privado)</c:v>
                </c:pt>
                <c:pt idx="5">
                  <c:v>8. Presupuesto Comprometido Operación mediante contratos</c:v>
                </c:pt>
                <c:pt idx="6">
                  <c:v>1- INFORMACION GENERAL</c:v>
                </c:pt>
                <c:pt idx="7">
                  <c:v>2</c:v>
                </c:pt>
                <c:pt idx="8">
                  <c:v>Año</c:v>
                </c:pt>
              </c:strCache>
            </c:strRef>
          </c:tx>
          <c:spPr>
            <a:solidFill>
              <a:schemeClr val="accent2"/>
            </a:solidFill>
            <a:ln>
              <a:noFill/>
            </a:ln>
            <a:effectLst/>
          </c:spPr>
          <c:invertIfNegative val="0"/>
          <c:val>
            <c:numRef>
              <c:f>'1. INFORMACION ACUMULADA'!$C$14:$C$271</c:f>
              <c:numCache>
                <c:formatCode>General</c:formatCode>
                <c:ptCount val="258"/>
                <c:pt idx="0">
                  <c:v>2021</c:v>
                </c:pt>
                <c:pt idx="1">
                  <c:v>2021</c:v>
                </c:pt>
                <c:pt idx="2">
                  <c:v>2021</c:v>
                </c:pt>
                <c:pt idx="3">
                  <c:v>2021</c:v>
                </c:pt>
                <c:pt idx="4">
                  <c:v>2021</c:v>
                </c:pt>
                <c:pt idx="5">
                  <c:v>2021</c:v>
                </c:pt>
                <c:pt idx="6">
                  <c:v>2021</c:v>
                </c:pt>
                <c:pt idx="7">
                  <c:v>2021</c:v>
                </c:pt>
                <c:pt idx="8">
                  <c:v>2021</c:v>
                </c:pt>
                <c:pt idx="9">
                  <c:v>2021</c:v>
                </c:pt>
                <c:pt idx="10">
                  <c:v>2021</c:v>
                </c:pt>
                <c:pt idx="11">
                  <c:v>2021</c:v>
                </c:pt>
                <c:pt idx="12">
                  <c:v>2021</c:v>
                </c:pt>
                <c:pt idx="13">
                  <c:v>2021</c:v>
                </c:pt>
                <c:pt idx="14">
                  <c:v>2021</c:v>
                </c:pt>
                <c:pt idx="15">
                  <c:v>2021</c:v>
                </c:pt>
                <c:pt idx="16">
                  <c:v>2021</c:v>
                </c:pt>
                <c:pt idx="17">
                  <c:v>2021</c:v>
                </c:pt>
                <c:pt idx="18">
                  <c:v>2021</c:v>
                </c:pt>
                <c:pt idx="19">
                  <c:v>2021</c:v>
                </c:pt>
                <c:pt idx="20">
                  <c:v>2021</c:v>
                </c:pt>
                <c:pt idx="21">
                  <c:v>2021</c:v>
                </c:pt>
                <c:pt idx="22">
                  <c:v>2021</c:v>
                </c:pt>
                <c:pt idx="23">
                  <c:v>2021</c:v>
                </c:pt>
                <c:pt idx="24">
                  <c:v>2021</c:v>
                </c:pt>
                <c:pt idx="25">
                  <c:v>2021</c:v>
                </c:pt>
                <c:pt idx="26">
                  <c:v>2021</c:v>
                </c:pt>
                <c:pt idx="27">
                  <c:v>2021</c:v>
                </c:pt>
                <c:pt idx="28">
                  <c:v>2021</c:v>
                </c:pt>
                <c:pt idx="29">
                  <c:v>2021</c:v>
                </c:pt>
                <c:pt idx="30">
                  <c:v>2021</c:v>
                </c:pt>
                <c:pt idx="31">
                  <c:v>2021</c:v>
                </c:pt>
                <c:pt idx="32">
                  <c:v>2021</c:v>
                </c:pt>
                <c:pt idx="33">
                  <c:v>2021</c:v>
                </c:pt>
                <c:pt idx="34">
                  <c:v>2021</c:v>
                </c:pt>
                <c:pt idx="35">
                  <c:v>2021</c:v>
                </c:pt>
                <c:pt idx="36">
                  <c:v>2021</c:v>
                </c:pt>
                <c:pt idx="37">
                  <c:v>2021</c:v>
                </c:pt>
                <c:pt idx="38">
                  <c:v>2021</c:v>
                </c:pt>
                <c:pt idx="39">
                  <c:v>2021</c:v>
                </c:pt>
                <c:pt idx="40">
                  <c:v>2021</c:v>
                </c:pt>
                <c:pt idx="41">
                  <c:v>2021</c:v>
                </c:pt>
                <c:pt idx="42">
                  <c:v>2021</c:v>
                </c:pt>
                <c:pt idx="43">
                  <c:v>2021</c:v>
                </c:pt>
                <c:pt idx="44">
                  <c:v>2021</c:v>
                </c:pt>
                <c:pt idx="45">
                  <c:v>2021</c:v>
                </c:pt>
                <c:pt idx="46">
                  <c:v>2021</c:v>
                </c:pt>
                <c:pt idx="47">
                  <c:v>2021</c:v>
                </c:pt>
                <c:pt idx="48">
                  <c:v>2021</c:v>
                </c:pt>
                <c:pt idx="49">
                  <c:v>2021</c:v>
                </c:pt>
                <c:pt idx="50">
                  <c:v>2021</c:v>
                </c:pt>
                <c:pt idx="51">
                  <c:v>2021</c:v>
                </c:pt>
                <c:pt idx="52">
                  <c:v>2021</c:v>
                </c:pt>
                <c:pt idx="53">
                  <c:v>2021</c:v>
                </c:pt>
                <c:pt idx="54">
                  <c:v>2021</c:v>
                </c:pt>
                <c:pt idx="55">
                  <c:v>2021</c:v>
                </c:pt>
                <c:pt idx="56">
                  <c:v>2021</c:v>
                </c:pt>
                <c:pt idx="57">
                  <c:v>2021</c:v>
                </c:pt>
                <c:pt idx="58">
                  <c:v>2021</c:v>
                </c:pt>
                <c:pt idx="59">
                  <c:v>2021</c:v>
                </c:pt>
                <c:pt idx="60">
                  <c:v>2021</c:v>
                </c:pt>
                <c:pt idx="61">
                  <c:v>2021</c:v>
                </c:pt>
                <c:pt idx="62">
                  <c:v>2021</c:v>
                </c:pt>
                <c:pt idx="63">
                  <c:v>2021</c:v>
                </c:pt>
                <c:pt idx="64">
                  <c:v>2021</c:v>
                </c:pt>
                <c:pt idx="65">
                  <c:v>2021</c:v>
                </c:pt>
                <c:pt idx="66">
                  <c:v>2021</c:v>
                </c:pt>
                <c:pt idx="67">
                  <c:v>2021</c:v>
                </c:pt>
                <c:pt idx="68">
                  <c:v>2021</c:v>
                </c:pt>
                <c:pt idx="69">
                  <c:v>2021</c:v>
                </c:pt>
                <c:pt idx="70">
                  <c:v>2021</c:v>
                </c:pt>
                <c:pt idx="71">
                  <c:v>2021</c:v>
                </c:pt>
                <c:pt idx="72">
                  <c:v>2021</c:v>
                </c:pt>
                <c:pt idx="73">
                  <c:v>2021</c:v>
                </c:pt>
                <c:pt idx="74">
                  <c:v>2021</c:v>
                </c:pt>
                <c:pt idx="75">
                  <c:v>2021</c:v>
                </c:pt>
                <c:pt idx="76">
                  <c:v>2021</c:v>
                </c:pt>
                <c:pt idx="77">
                  <c:v>2021</c:v>
                </c:pt>
                <c:pt idx="78">
                  <c:v>2021</c:v>
                </c:pt>
                <c:pt idx="79">
                  <c:v>2021</c:v>
                </c:pt>
                <c:pt idx="80">
                  <c:v>2021</c:v>
                </c:pt>
                <c:pt idx="81">
                  <c:v>2021</c:v>
                </c:pt>
                <c:pt idx="82">
                  <c:v>2021</c:v>
                </c:pt>
                <c:pt idx="83">
                  <c:v>2021</c:v>
                </c:pt>
                <c:pt idx="84">
                  <c:v>2021</c:v>
                </c:pt>
                <c:pt idx="85">
                  <c:v>2021</c:v>
                </c:pt>
                <c:pt idx="86">
                  <c:v>2021</c:v>
                </c:pt>
                <c:pt idx="87">
                  <c:v>2021</c:v>
                </c:pt>
                <c:pt idx="88">
                  <c:v>2021</c:v>
                </c:pt>
                <c:pt idx="89">
                  <c:v>2021</c:v>
                </c:pt>
                <c:pt idx="90">
                  <c:v>2021</c:v>
                </c:pt>
                <c:pt idx="91">
                  <c:v>2021</c:v>
                </c:pt>
                <c:pt idx="92">
                  <c:v>2021</c:v>
                </c:pt>
                <c:pt idx="93">
                  <c:v>2021</c:v>
                </c:pt>
                <c:pt idx="94">
                  <c:v>2021</c:v>
                </c:pt>
                <c:pt idx="95">
                  <c:v>2021</c:v>
                </c:pt>
                <c:pt idx="96">
                  <c:v>2021</c:v>
                </c:pt>
                <c:pt idx="97">
                  <c:v>2021</c:v>
                </c:pt>
                <c:pt idx="98">
                  <c:v>2021</c:v>
                </c:pt>
                <c:pt idx="99">
                  <c:v>2021</c:v>
                </c:pt>
                <c:pt idx="100">
                  <c:v>2021</c:v>
                </c:pt>
                <c:pt idx="101">
                  <c:v>2021</c:v>
                </c:pt>
                <c:pt idx="102">
                  <c:v>2021</c:v>
                </c:pt>
                <c:pt idx="103">
                  <c:v>2021</c:v>
                </c:pt>
                <c:pt idx="104">
                  <c:v>2021</c:v>
                </c:pt>
                <c:pt idx="105">
                  <c:v>2021</c:v>
                </c:pt>
                <c:pt idx="106">
                  <c:v>2021</c:v>
                </c:pt>
                <c:pt idx="107">
                  <c:v>2021</c:v>
                </c:pt>
                <c:pt idx="108">
                  <c:v>2021</c:v>
                </c:pt>
                <c:pt idx="109">
                  <c:v>2021</c:v>
                </c:pt>
                <c:pt idx="110">
                  <c:v>2021</c:v>
                </c:pt>
                <c:pt idx="111">
                  <c:v>2021</c:v>
                </c:pt>
                <c:pt idx="112">
                  <c:v>2021</c:v>
                </c:pt>
                <c:pt idx="113">
                  <c:v>2021</c:v>
                </c:pt>
                <c:pt idx="114">
                  <c:v>2021</c:v>
                </c:pt>
                <c:pt idx="115">
                  <c:v>2021</c:v>
                </c:pt>
                <c:pt idx="116">
                  <c:v>2021</c:v>
                </c:pt>
                <c:pt idx="117">
                  <c:v>2021</c:v>
                </c:pt>
                <c:pt idx="118">
                  <c:v>2021</c:v>
                </c:pt>
                <c:pt idx="119">
                  <c:v>2021</c:v>
                </c:pt>
                <c:pt idx="120">
                  <c:v>2021</c:v>
                </c:pt>
                <c:pt idx="121">
                  <c:v>2021</c:v>
                </c:pt>
                <c:pt idx="122">
                  <c:v>2021</c:v>
                </c:pt>
                <c:pt idx="123">
                  <c:v>2021</c:v>
                </c:pt>
                <c:pt idx="124">
                  <c:v>2021</c:v>
                </c:pt>
                <c:pt idx="125">
                  <c:v>2021</c:v>
                </c:pt>
                <c:pt idx="126">
                  <c:v>2021</c:v>
                </c:pt>
                <c:pt idx="127">
                  <c:v>2021</c:v>
                </c:pt>
                <c:pt idx="128">
                  <c:v>2021</c:v>
                </c:pt>
                <c:pt idx="129">
                  <c:v>2021</c:v>
                </c:pt>
                <c:pt idx="130">
                  <c:v>2021</c:v>
                </c:pt>
                <c:pt idx="131">
                  <c:v>2021</c:v>
                </c:pt>
                <c:pt idx="132">
                  <c:v>2021</c:v>
                </c:pt>
                <c:pt idx="133">
                  <c:v>2021</c:v>
                </c:pt>
                <c:pt idx="134">
                  <c:v>2021</c:v>
                </c:pt>
                <c:pt idx="135">
                  <c:v>2021</c:v>
                </c:pt>
                <c:pt idx="136">
                  <c:v>2021</c:v>
                </c:pt>
                <c:pt idx="137">
                  <c:v>2021</c:v>
                </c:pt>
                <c:pt idx="138">
                  <c:v>2021</c:v>
                </c:pt>
                <c:pt idx="139">
                  <c:v>2021</c:v>
                </c:pt>
                <c:pt idx="140">
                  <c:v>2021</c:v>
                </c:pt>
                <c:pt idx="141">
                  <c:v>2021</c:v>
                </c:pt>
                <c:pt idx="142">
                  <c:v>2021</c:v>
                </c:pt>
                <c:pt idx="143">
                  <c:v>2021</c:v>
                </c:pt>
                <c:pt idx="144">
                  <c:v>2021</c:v>
                </c:pt>
                <c:pt idx="145">
                  <c:v>2021</c:v>
                </c:pt>
                <c:pt idx="146">
                  <c:v>2021</c:v>
                </c:pt>
                <c:pt idx="147">
                  <c:v>2021</c:v>
                </c:pt>
                <c:pt idx="148">
                  <c:v>2021</c:v>
                </c:pt>
                <c:pt idx="149">
                  <c:v>2021</c:v>
                </c:pt>
                <c:pt idx="150">
                  <c:v>2021</c:v>
                </c:pt>
                <c:pt idx="151">
                  <c:v>2021</c:v>
                </c:pt>
                <c:pt idx="152">
                  <c:v>2021</c:v>
                </c:pt>
                <c:pt idx="153">
                  <c:v>2021</c:v>
                </c:pt>
                <c:pt idx="154">
                  <c:v>2021</c:v>
                </c:pt>
                <c:pt idx="155">
                  <c:v>2021</c:v>
                </c:pt>
                <c:pt idx="156">
                  <c:v>2021</c:v>
                </c:pt>
                <c:pt idx="157">
                  <c:v>2021</c:v>
                </c:pt>
                <c:pt idx="158">
                  <c:v>2021</c:v>
                </c:pt>
                <c:pt idx="159">
                  <c:v>2021</c:v>
                </c:pt>
                <c:pt idx="160">
                  <c:v>2021</c:v>
                </c:pt>
                <c:pt idx="161">
                  <c:v>2021</c:v>
                </c:pt>
                <c:pt idx="162">
                  <c:v>2021</c:v>
                </c:pt>
                <c:pt idx="163">
                  <c:v>2021</c:v>
                </c:pt>
                <c:pt idx="164">
                  <c:v>2021</c:v>
                </c:pt>
                <c:pt idx="165">
                  <c:v>2021</c:v>
                </c:pt>
                <c:pt idx="166">
                  <c:v>2021</c:v>
                </c:pt>
                <c:pt idx="167">
                  <c:v>2021</c:v>
                </c:pt>
                <c:pt idx="168">
                  <c:v>2021</c:v>
                </c:pt>
                <c:pt idx="169">
                  <c:v>2021</c:v>
                </c:pt>
                <c:pt idx="170">
                  <c:v>2021</c:v>
                </c:pt>
                <c:pt idx="171">
                  <c:v>2021</c:v>
                </c:pt>
                <c:pt idx="172">
                  <c:v>2021</c:v>
                </c:pt>
                <c:pt idx="173">
                  <c:v>2021</c:v>
                </c:pt>
                <c:pt idx="174">
                  <c:v>2021</c:v>
                </c:pt>
                <c:pt idx="175">
                  <c:v>2021</c:v>
                </c:pt>
                <c:pt idx="176">
                  <c:v>2021</c:v>
                </c:pt>
                <c:pt idx="177">
                  <c:v>2021</c:v>
                </c:pt>
                <c:pt idx="178">
                  <c:v>2021</c:v>
                </c:pt>
                <c:pt idx="179">
                  <c:v>2021</c:v>
                </c:pt>
                <c:pt idx="180">
                  <c:v>2021</c:v>
                </c:pt>
                <c:pt idx="181">
                  <c:v>2021</c:v>
                </c:pt>
                <c:pt idx="182">
                  <c:v>2021</c:v>
                </c:pt>
                <c:pt idx="183">
                  <c:v>2021</c:v>
                </c:pt>
                <c:pt idx="184">
                  <c:v>2021</c:v>
                </c:pt>
                <c:pt idx="185">
                  <c:v>2021</c:v>
                </c:pt>
                <c:pt idx="186">
                  <c:v>2021</c:v>
                </c:pt>
                <c:pt idx="187">
                  <c:v>2021</c:v>
                </c:pt>
                <c:pt idx="188">
                  <c:v>2021</c:v>
                </c:pt>
                <c:pt idx="189">
                  <c:v>2021</c:v>
                </c:pt>
                <c:pt idx="190">
                  <c:v>2021</c:v>
                </c:pt>
                <c:pt idx="191">
                  <c:v>2021</c:v>
                </c:pt>
                <c:pt idx="192">
                  <c:v>2021</c:v>
                </c:pt>
                <c:pt idx="193">
                  <c:v>2021</c:v>
                </c:pt>
                <c:pt idx="194">
                  <c:v>2021</c:v>
                </c:pt>
                <c:pt idx="195">
                  <c:v>2021</c:v>
                </c:pt>
                <c:pt idx="196">
                  <c:v>2021</c:v>
                </c:pt>
                <c:pt idx="197">
                  <c:v>2021</c:v>
                </c:pt>
                <c:pt idx="198">
                  <c:v>2021</c:v>
                </c:pt>
                <c:pt idx="199">
                  <c:v>2021</c:v>
                </c:pt>
                <c:pt idx="200">
                  <c:v>2021</c:v>
                </c:pt>
                <c:pt idx="201">
                  <c:v>2021</c:v>
                </c:pt>
                <c:pt idx="202">
                  <c:v>2021</c:v>
                </c:pt>
                <c:pt idx="203">
                  <c:v>2021</c:v>
                </c:pt>
                <c:pt idx="204">
                  <c:v>2021</c:v>
                </c:pt>
                <c:pt idx="205">
                  <c:v>2021</c:v>
                </c:pt>
                <c:pt idx="206">
                  <c:v>2021</c:v>
                </c:pt>
                <c:pt idx="207">
                  <c:v>2021</c:v>
                </c:pt>
                <c:pt idx="208">
                  <c:v>2021</c:v>
                </c:pt>
                <c:pt idx="209">
                  <c:v>2021</c:v>
                </c:pt>
                <c:pt idx="210">
                  <c:v>2021</c:v>
                </c:pt>
                <c:pt idx="211">
                  <c:v>2021</c:v>
                </c:pt>
                <c:pt idx="212">
                  <c:v>2021</c:v>
                </c:pt>
                <c:pt idx="213">
                  <c:v>2021</c:v>
                </c:pt>
                <c:pt idx="214">
                  <c:v>2021</c:v>
                </c:pt>
                <c:pt idx="215">
                  <c:v>2021</c:v>
                </c:pt>
                <c:pt idx="216">
                  <c:v>2021</c:v>
                </c:pt>
                <c:pt idx="217">
                  <c:v>2021</c:v>
                </c:pt>
                <c:pt idx="218">
                  <c:v>2021</c:v>
                </c:pt>
                <c:pt idx="219">
                  <c:v>2021</c:v>
                </c:pt>
                <c:pt idx="220">
                  <c:v>2021</c:v>
                </c:pt>
                <c:pt idx="221">
                  <c:v>2021</c:v>
                </c:pt>
                <c:pt idx="222">
                  <c:v>2021</c:v>
                </c:pt>
                <c:pt idx="223">
                  <c:v>2021</c:v>
                </c:pt>
                <c:pt idx="224">
                  <c:v>2021</c:v>
                </c:pt>
                <c:pt idx="225">
                  <c:v>2021</c:v>
                </c:pt>
                <c:pt idx="226">
                  <c:v>2021</c:v>
                </c:pt>
                <c:pt idx="227">
                  <c:v>2021</c:v>
                </c:pt>
                <c:pt idx="228">
                  <c:v>2021</c:v>
                </c:pt>
                <c:pt idx="229">
                  <c:v>2021</c:v>
                </c:pt>
                <c:pt idx="230">
                  <c:v>2021</c:v>
                </c:pt>
                <c:pt idx="231">
                  <c:v>2021</c:v>
                </c:pt>
                <c:pt idx="232">
                  <c:v>2021</c:v>
                </c:pt>
                <c:pt idx="233">
                  <c:v>2021</c:v>
                </c:pt>
                <c:pt idx="234">
                  <c:v>2021</c:v>
                </c:pt>
                <c:pt idx="235">
                  <c:v>2021</c:v>
                </c:pt>
                <c:pt idx="236">
                  <c:v>2021</c:v>
                </c:pt>
                <c:pt idx="237">
                  <c:v>2021</c:v>
                </c:pt>
                <c:pt idx="238">
                  <c:v>2021</c:v>
                </c:pt>
                <c:pt idx="239">
                  <c:v>2021</c:v>
                </c:pt>
                <c:pt idx="240">
                  <c:v>2021</c:v>
                </c:pt>
                <c:pt idx="241">
                  <c:v>2021</c:v>
                </c:pt>
                <c:pt idx="242">
                  <c:v>2021</c:v>
                </c:pt>
                <c:pt idx="243">
                  <c:v>2021</c:v>
                </c:pt>
                <c:pt idx="244">
                  <c:v>2021</c:v>
                </c:pt>
                <c:pt idx="245">
                  <c:v>2021</c:v>
                </c:pt>
                <c:pt idx="246">
                  <c:v>2021</c:v>
                </c:pt>
                <c:pt idx="247">
                  <c:v>2021</c:v>
                </c:pt>
                <c:pt idx="248">
                  <c:v>2021</c:v>
                </c:pt>
                <c:pt idx="249">
                  <c:v>2021</c:v>
                </c:pt>
                <c:pt idx="250">
                  <c:v>2021</c:v>
                </c:pt>
                <c:pt idx="251">
                  <c:v>2021</c:v>
                </c:pt>
                <c:pt idx="252">
                  <c:v>2021</c:v>
                </c:pt>
                <c:pt idx="253">
                  <c:v>2021</c:v>
                </c:pt>
                <c:pt idx="254">
                  <c:v>2021</c:v>
                </c:pt>
                <c:pt idx="255">
                  <c:v>2021</c:v>
                </c:pt>
                <c:pt idx="256">
                  <c:v>2021</c:v>
                </c:pt>
                <c:pt idx="257">
                  <c:v>2021</c:v>
                </c:pt>
              </c:numCache>
            </c:numRef>
          </c:val>
          <c:extLst>
            <c:ext xmlns:c16="http://schemas.microsoft.com/office/drawing/2014/chart" uri="{C3380CC4-5D6E-409C-BE32-E72D297353CC}">
              <c16:uniqueId val="{00000001-0FB6-4207-A3B6-E163078A0023}"/>
            </c:ext>
          </c:extLst>
        </c:ser>
        <c:ser>
          <c:idx val="2"/>
          <c:order val="2"/>
          <c:tx>
            <c:strRef>
              <c:f>'1. INFORMACION ACUMULADA'!$D$5:$D$13</c:f>
              <c:strCache>
                <c:ptCount val="9"/>
                <c:pt idx="0">
                  <c:v>1. Entidad</c:v>
                </c:pt>
                <c:pt idx="1">
                  <c:v>3. Presupuesto Disponible Inversión Directa PREDIS (BOGDATA)</c:v>
                </c:pt>
                <c:pt idx="2">
                  <c:v>4. Presupuesto Comprometido de Inversión Directa según PREDIS (BOGDATA)</c:v>
                </c:pt>
                <c:pt idx="4">
                  <c:v>7. Presupuesto Disponible Operación (Régimen Privado)</c:v>
                </c:pt>
                <c:pt idx="5">
                  <c:v>8. Presupuesto Comprometido Operación mediante contratos</c:v>
                </c:pt>
                <c:pt idx="6">
                  <c:v>1- INFORMACION GENERAL</c:v>
                </c:pt>
                <c:pt idx="7">
                  <c:v>3</c:v>
                </c:pt>
                <c:pt idx="8">
                  <c:v>Número de proceso contractual 
SECOP</c:v>
                </c:pt>
              </c:strCache>
            </c:strRef>
          </c:tx>
          <c:spPr>
            <a:solidFill>
              <a:schemeClr val="accent3"/>
            </a:solidFill>
            <a:ln>
              <a:noFill/>
            </a:ln>
            <a:effectLst/>
          </c:spPr>
          <c:invertIfNegative val="0"/>
          <c:val>
            <c:numRef>
              <c:f>'1. INFORMACION ACUMULADA'!$D$14:$D$271</c:f>
              <c:numCache>
                <c:formatCode>General</c:formatCode>
                <c:ptCount val="25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68363</c:v>
                </c:pt>
                <c:pt idx="253">
                  <c:v>70536</c:v>
                </c:pt>
                <c:pt idx="254">
                  <c:v>70930</c:v>
                </c:pt>
                <c:pt idx="255">
                  <c:v>72281</c:v>
                </c:pt>
                <c:pt idx="256">
                  <c:v>72869</c:v>
                </c:pt>
                <c:pt idx="257">
                  <c:v>74848</c:v>
                </c:pt>
              </c:numCache>
            </c:numRef>
          </c:val>
          <c:extLst>
            <c:ext xmlns:c16="http://schemas.microsoft.com/office/drawing/2014/chart" uri="{C3380CC4-5D6E-409C-BE32-E72D297353CC}">
              <c16:uniqueId val="{00000002-0FB6-4207-A3B6-E163078A0023}"/>
            </c:ext>
          </c:extLst>
        </c:ser>
        <c:ser>
          <c:idx val="3"/>
          <c:order val="3"/>
          <c:tx>
            <c:strRef>
              <c:f>'1. INFORMACION ACUMULADA'!$E$5:$E$13</c:f>
              <c:strCache>
                <c:ptCount val="9"/>
                <c:pt idx="0">
                  <c:v>1. Entidad</c:v>
                </c:pt>
                <c:pt idx="1">
                  <c:v>3. Presupuesto Disponible Inversión Directa PREDIS (BOGDATA)</c:v>
                </c:pt>
                <c:pt idx="2">
                  <c:v>4. Presupuesto Comprometido de Inversión Directa según PREDIS (BOGDATA)</c:v>
                </c:pt>
                <c:pt idx="4">
                  <c:v>7. Presupuesto Disponible Operación (Régimen Privado)</c:v>
                </c:pt>
                <c:pt idx="5">
                  <c:v>8. Presupuesto Comprometido Operación mediante contratos</c:v>
                </c:pt>
                <c:pt idx="6">
                  <c:v>1- INFORMACION GENERAL</c:v>
                </c:pt>
                <c:pt idx="7">
                  <c:v>3</c:v>
                </c:pt>
                <c:pt idx="8">
                  <c:v>Link proceso SECOP</c:v>
                </c:pt>
              </c:strCache>
            </c:strRef>
          </c:tx>
          <c:spPr>
            <a:solidFill>
              <a:schemeClr val="accent4"/>
            </a:solidFill>
            <a:ln>
              <a:noFill/>
            </a:ln>
            <a:effectLst/>
          </c:spPr>
          <c:invertIfNegative val="0"/>
          <c:val>
            <c:numRef>
              <c:f>'1. INFORMACION ACUMULADA'!$E$14:$E$271</c:f>
              <c:numCache>
                <c:formatCode>General</c:formatCode>
                <c:ptCount val="25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numCache>
            </c:numRef>
          </c:val>
          <c:extLst>
            <c:ext xmlns:c16="http://schemas.microsoft.com/office/drawing/2014/chart" uri="{C3380CC4-5D6E-409C-BE32-E72D297353CC}">
              <c16:uniqueId val="{00000003-0FB6-4207-A3B6-E163078A0023}"/>
            </c:ext>
          </c:extLst>
        </c:ser>
        <c:ser>
          <c:idx val="4"/>
          <c:order val="4"/>
          <c:tx>
            <c:strRef>
              <c:f>'1. INFORMACION ACUMULADA'!$F$5:$F$13</c:f>
              <c:strCache>
                <c:ptCount val="9"/>
                <c:pt idx="0">
                  <c:v>1. Entidad</c:v>
                </c:pt>
                <c:pt idx="1">
                  <c:v>$ 31.425.166.000</c:v>
                </c:pt>
                <c:pt idx="2">
                  <c:v>$ 28.202.103.977</c:v>
                </c:pt>
                <c:pt idx="4">
                  <c:v>$ 0</c:v>
                </c:pt>
                <c:pt idx="5">
                  <c:v>$ 0</c:v>
                </c:pt>
                <c:pt idx="6">
                  <c:v>1- INFORMACION GENERAL</c:v>
                </c:pt>
                <c:pt idx="7">
                  <c:v>4</c:v>
                </c:pt>
                <c:pt idx="8">
                  <c:v>Tipo de contrato </c:v>
                </c:pt>
              </c:strCache>
            </c:strRef>
          </c:tx>
          <c:spPr>
            <a:solidFill>
              <a:schemeClr val="accent5"/>
            </a:solidFill>
            <a:ln>
              <a:noFill/>
            </a:ln>
            <a:effectLst/>
          </c:spPr>
          <c:invertIfNegative val="0"/>
          <c:val>
            <c:numRef>
              <c:f>'1. INFORMACION ACUMULADA'!$F$14:$F$271</c:f>
              <c:numCache>
                <c:formatCode>General</c:formatCode>
                <c:ptCount val="25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numCache>
            </c:numRef>
          </c:val>
          <c:extLst>
            <c:ext xmlns:c16="http://schemas.microsoft.com/office/drawing/2014/chart" uri="{C3380CC4-5D6E-409C-BE32-E72D297353CC}">
              <c16:uniqueId val="{00000004-0FB6-4207-A3B6-E163078A0023}"/>
            </c:ext>
          </c:extLst>
        </c:ser>
        <c:ser>
          <c:idx val="5"/>
          <c:order val="5"/>
          <c:tx>
            <c:strRef>
              <c:f>'1. INFORMACION ACUMULADA'!$G$5:$G$13</c:f>
              <c:strCache>
                <c:ptCount val="9"/>
                <c:pt idx="0">
                  <c:v>1. Entidad</c:v>
                </c:pt>
                <c:pt idx="1">
                  <c:v>$ 31.425.166.000</c:v>
                </c:pt>
                <c:pt idx="2">
                  <c:v>$ 28.202.103.977</c:v>
                </c:pt>
                <c:pt idx="4">
                  <c:v>$ 0</c:v>
                </c:pt>
                <c:pt idx="5">
                  <c:v>$ 0</c:v>
                </c:pt>
                <c:pt idx="6">
                  <c:v>1- INFORMACION GENERAL</c:v>
                </c:pt>
                <c:pt idx="7">
                  <c:v>5</c:v>
                </c:pt>
                <c:pt idx="8">
                  <c:v>Modalidad de Selección</c:v>
                </c:pt>
              </c:strCache>
            </c:strRef>
          </c:tx>
          <c:spPr>
            <a:solidFill>
              <a:schemeClr val="accent6"/>
            </a:solidFill>
            <a:ln>
              <a:noFill/>
            </a:ln>
            <a:effectLst/>
          </c:spPr>
          <c:invertIfNegative val="0"/>
          <c:val>
            <c:numRef>
              <c:f>'1. INFORMACION ACUMULADA'!$G$14:$G$271</c:f>
              <c:numCache>
                <c:formatCode>General</c:formatCode>
                <c:ptCount val="25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numCache>
            </c:numRef>
          </c:val>
          <c:extLst>
            <c:ext xmlns:c16="http://schemas.microsoft.com/office/drawing/2014/chart" uri="{C3380CC4-5D6E-409C-BE32-E72D297353CC}">
              <c16:uniqueId val="{00000005-0FB6-4207-A3B6-E163078A0023}"/>
            </c:ext>
          </c:extLst>
        </c:ser>
        <c:ser>
          <c:idx val="6"/>
          <c:order val="6"/>
          <c:tx>
            <c:strRef>
              <c:f>'1. INFORMACION ACUMULADA'!$H$5:$H$13</c:f>
              <c:strCache>
                <c:ptCount val="9"/>
                <c:pt idx="0">
                  <c:v>1. Entidad</c:v>
                </c:pt>
                <c:pt idx="1">
                  <c:v>$ 31.425.166.000</c:v>
                </c:pt>
                <c:pt idx="2">
                  <c:v>$ 28.202.103.977</c:v>
                </c:pt>
                <c:pt idx="4">
                  <c:v>$ 0</c:v>
                </c:pt>
                <c:pt idx="5">
                  <c:v>$ 0</c:v>
                </c:pt>
                <c:pt idx="6">
                  <c:v>1- INFORMACION GENERAL</c:v>
                </c:pt>
                <c:pt idx="7">
                  <c:v>6</c:v>
                </c:pt>
                <c:pt idx="8">
                  <c:v>Procedimiento o causal</c:v>
                </c:pt>
              </c:strCache>
            </c:strRef>
          </c:tx>
          <c:spPr>
            <a:solidFill>
              <a:schemeClr val="accent1">
                <a:lumMod val="60000"/>
              </a:schemeClr>
            </a:solidFill>
            <a:ln>
              <a:noFill/>
            </a:ln>
            <a:effectLst/>
          </c:spPr>
          <c:invertIfNegative val="0"/>
          <c:val>
            <c:numRef>
              <c:f>'1. INFORMACION ACUMULADA'!$H$14:$H$271</c:f>
              <c:numCache>
                <c:formatCode>General</c:formatCode>
                <c:ptCount val="25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numCache>
            </c:numRef>
          </c:val>
          <c:extLst>
            <c:ext xmlns:c16="http://schemas.microsoft.com/office/drawing/2014/chart" uri="{C3380CC4-5D6E-409C-BE32-E72D297353CC}">
              <c16:uniqueId val="{00000006-0FB6-4207-A3B6-E163078A0023}"/>
            </c:ext>
          </c:extLst>
        </c:ser>
        <c:ser>
          <c:idx val="7"/>
          <c:order val="7"/>
          <c:tx>
            <c:strRef>
              <c:f>'1. INFORMACION ACUMULADA'!$I$5:$I$13</c:f>
              <c:strCache>
                <c:ptCount val="9"/>
                <c:pt idx="0">
                  <c:v>2. Sector</c:v>
                </c:pt>
                <c:pt idx="1">
                  <c:v>5. Presupuesto Disponible Funcionamiento PREDIS (BOGDATA)</c:v>
                </c:pt>
                <c:pt idx="2">
                  <c:v>6. Presupuesto Comprometido Funcionamiento según PREDIS (BOGDATA)</c:v>
                </c:pt>
                <c:pt idx="7">
                  <c:v>7</c:v>
                </c:pt>
                <c:pt idx="8">
                  <c:v>Objeto</c:v>
                </c:pt>
              </c:strCache>
            </c:strRef>
          </c:tx>
          <c:spPr>
            <a:solidFill>
              <a:schemeClr val="accent2">
                <a:lumMod val="60000"/>
              </a:schemeClr>
            </a:solidFill>
            <a:ln>
              <a:noFill/>
            </a:ln>
            <a:effectLst/>
          </c:spPr>
          <c:invertIfNegative val="0"/>
          <c:val>
            <c:numRef>
              <c:f>'1. INFORMACION ACUMULADA'!$I$14:$I$271</c:f>
              <c:numCache>
                <c:formatCode>General</c:formatCode>
                <c:ptCount val="25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numCache>
            </c:numRef>
          </c:val>
          <c:extLst>
            <c:ext xmlns:c16="http://schemas.microsoft.com/office/drawing/2014/chart" uri="{C3380CC4-5D6E-409C-BE32-E72D297353CC}">
              <c16:uniqueId val="{00000007-0FB6-4207-A3B6-E163078A0023}"/>
            </c:ext>
          </c:extLst>
        </c:ser>
        <c:ser>
          <c:idx val="8"/>
          <c:order val="8"/>
          <c:tx>
            <c:strRef>
              <c:f>'1. INFORMACION ACUMULADA'!$J$5:$J$13</c:f>
              <c:strCache>
                <c:ptCount val="9"/>
                <c:pt idx="0">
                  <c:v>2. Sector</c:v>
                </c:pt>
                <c:pt idx="1">
                  <c:v>$ 2.789.956.000</c:v>
                </c:pt>
                <c:pt idx="2">
                  <c:v>$ 2.650.957.650</c:v>
                </c:pt>
                <c:pt idx="7">
                  <c:v>8</c:v>
                </c:pt>
                <c:pt idx="8">
                  <c:v>Afectación</c:v>
                </c:pt>
              </c:strCache>
            </c:strRef>
          </c:tx>
          <c:spPr>
            <a:solidFill>
              <a:schemeClr val="accent3">
                <a:lumMod val="60000"/>
              </a:schemeClr>
            </a:solidFill>
            <a:ln>
              <a:noFill/>
            </a:ln>
            <a:effectLst/>
          </c:spPr>
          <c:invertIfNegative val="0"/>
          <c:val>
            <c:numRef>
              <c:f>'1. INFORMACION ACUMULADA'!$J$14:$J$271</c:f>
              <c:numCache>
                <c:formatCode>General</c:formatCode>
                <c:ptCount val="25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numCache>
            </c:numRef>
          </c:val>
          <c:extLst>
            <c:ext xmlns:c16="http://schemas.microsoft.com/office/drawing/2014/chart" uri="{C3380CC4-5D6E-409C-BE32-E72D297353CC}">
              <c16:uniqueId val="{00000008-0FB6-4207-A3B6-E163078A0023}"/>
            </c:ext>
          </c:extLst>
        </c:ser>
        <c:ser>
          <c:idx val="9"/>
          <c:order val="9"/>
          <c:tx>
            <c:strRef>
              <c:f>'1. INFORMACION ACUMULADA'!$K$5:$K$13</c:f>
              <c:strCache>
                <c:ptCount val="9"/>
                <c:pt idx="0">
                  <c:v>2. Sector</c:v>
                </c:pt>
                <c:pt idx="1">
                  <c:v>$ 2.789.956.000</c:v>
                </c:pt>
                <c:pt idx="2">
                  <c:v>$ 2.650.957.650</c:v>
                </c:pt>
                <c:pt idx="7">
                  <c:v>8</c:v>
                </c:pt>
                <c:pt idx="8">
                  <c:v>Plan de Desarrollo Distrital</c:v>
                </c:pt>
              </c:strCache>
            </c:strRef>
          </c:tx>
          <c:spPr>
            <a:solidFill>
              <a:schemeClr val="accent4">
                <a:lumMod val="60000"/>
              </a:schemeClr>
            </a:solidFill>
            <a:ln>
              <a:noFill/>
            </a:ln>
            <a:effectLst/>
          </c:spPr>
          <c:invertIfNegative val="0"/>
          <c:val>
            <c:numRef>
              <c:f>'1. INFORMACION ACUMULADA'!$K$14:$K$271</c:f>
              <c:numCache>
                <c:formatCode>General</c:formatCode>
                <c:ptCount val="25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numCache>
            </c:numRef>
          </c:val>
          <c:extLst>
            <c:ext xmlns:c16="http://schemas.microsoft.com/office/drawing/2014/chart" uri="{C3380CC4-5D6E-409C-BE32-E72D297353CC}">
              <c16:uniqueId val="{00000009-0FB6-4207-A3B6-E163078A0023}"/>
            </c:ext>
          </c:extLst>
        </c:ser>
        <c:ser>
          <c:idx val="10"/>
          <c:order val="10"/>
          <c:tx>
            <c:strRef>
              <c:f>'1. INFORMACION ACUMULADA'!$L$5:$L$13</c:f>
              <c:strCache>
                <c:ptCount val="9"/>
                <c:pt idx="0">
                  <c:v>2. Sector</c:v>
                </c:pt>
                <c:pt idx="1">
                  <c:v>$ 2.789.956.000</c:v>
                </c:pt>
                <c:pt idx="2">
                  <c:v>$ 2.650.957.650</c:v>
                </c:pt>
                <c:pt idx="7">
                  <c:v>8</c:v>
                </c:pt>
                <c:pt idx="8">
                  <c:v>Número Programa</c:v>
                </c:pt>
              </c:strCache>
            </c:strRef>
          </c:tx>
          <c:spPr>
            <a:solidFill>
              <a:schemeClr val="accent5">
                <a:lumMod val="60000"/>
              </a:schemeClr>
            </a:solidFill>
            <a:ln>
              <a:noFill/>
            </a:ln>
            <a:effectLst/>
          </c:spPr>
          <c:invertIfNegative val="0"/>
          <c:val>
            <c:numRef>
              <c:f>'1. INFORMACION ACUMULADA'!$L$14:$L$271</c:f>
              <c:numCache>
                <c:formatCode>General</c:formatCode>
                <c:ptCount val="258"/>
                <c:pt idx="0">
                  <c:v>57</c:v>
                </c:pt>
                <c:pt idx="1">
                  <c:v>57</c:v>
                </c:pt>
                <c:pt idx="2">
                  <c:v>57</c:v>
                </c:pt>
                <c:pt idx="3">
                  <c:v>57</c:v>
                </c:pt>
                <c:pt idx="4">
                  <c:v>57</c:v>
                </c:pt>
                <c:pt idx="5">
                  <c:v>57</c:v>
                </c:pt>
                <c:pt idx="6">
                  <c:v>57</c:v>
                </c:pt>
                <c:pt idx="7">
                  <c:v>57</c:v>
                </c:pt>
                <c:pt idx="8">
                  <c:v>57</c:v>
                </c:pt>
                <c:pt idx="9">
                  <c:v>57</c:v>
                </c:pt>
                <c:pt idx="10">
                  <c:v>57</c:v>
                </c:pt>
                <c:pt idx="11">
                  <c:v>23</c:v>
                </c:pt>
                <c:pt idx="12">
                  <c:v>57</c:v>
                </c:pt>
                <c:pt idx="13">
                  <c:v>57</c:v>
                </c:pt>
                <c:pt idx="14">
                  <c:v>18</c:v>
                </c:pt>
                <c:pt idx="15">
                  <c:v>57</c:v>
                </c:pt>
                <c:pt idx="16">
                  <c:v>57</c:v>
                </c:pt>
                <c:pt idx="17">
                  <c:v>57</c:v>
                </c:pt>
                <c:pt idx="18">
                  <c:v>57</c:v>
                </c:pt>
                <c:pt idx="19">
                  <c:v>57</c:v>
                </c:pt>
                <c:pt idx="20">
                  <c:v>57</c:v>
                </c:pt>
                <c:pt idx="21">
                  <c:v>57</c:v>
                </c:pt>
                <c:pt idx="22">
                  <c:v>57</c:v>
                </c:pt>
                <c:pt idx="23">
                  <c:v>6</c:v>
                </c:pt>
                <c:pt idx="24">
                  <c:v>57</c:v>
                </c:pt>
                <c:pt idx="25">
                  <c:v>39</c:v>
                </c:pt>
                <c:pt idx="26">
                  <c:v>57</c:v>
                </c:pt>
                <c:pt idx="27">
                  <c:v>1</c:v>
                </c:pt>
                <c:pt idx="28">
                  <c:v>57</c:v>
                </c:pt>
                <c:pt idx="29">
                  <c:v>57</c:v>
                </c:pt>
                <c:pt idx="30">
                  <c:v>57</c:v>
                </c:pt>
                <c:pt idx="31">
                  <c:v>57</c:v>
                </c:pt>
                <c:pt idx="32">
                  <c:v>57</c:v>
                </c:pt>
                <c:pt idx="33">
                  <c:v>57</c:v>
                </c:pt>
                <c:pt idx="34">
                  <c:v>55</c:v>
                </c:pt>
                <c:pt idx="35">
                  <c:v>54</c:v>
                </c:pt>
                <c:pt idx="36">
                  <c:v>40</c:v>
                </c:pt>
                <c:pt idx="37">
                  <c:v>57</c:v>
                </c:pt>
                <c:pt idx="38">
                  <c:v>57</c:v>
                </c:pt>
                <c:pt idx="39">
                  <c:v>49</c:v>
                </c:pt>
                <c:pt idx="40">
                  <c:v>57</c:v>
                </c:pt>
                <c:pt idx="41">
                  <c:v>57</c:v>
                </c:pt>
                <c:pt idx="42">
                  <c:v>57</c:v>
                </c:pt>
                <c:pt idx="43">
                  <c:v>57</c:v>
                </c:pt>
                <c:pt idx="44">
                  <c:v>57</c:v>
                </c:pt>
                <c:pt idx="45">
                  <c:v>57</c:v>
                </c:pt>
                <c:pt idx="46">
                  <c:v>30</c:v>
                </c:pt>
                <c:pt idx="47">
                  <c:v>57</c:v>
                </c:pt>
                <c:pt idx="48">
                  <c:v>1</c:v>
                </c:pt>
                <c:pt idx="49">
                  <c:v>57</c:v>
                </c:pt>
                <c:pt idx="50">
                  <c:v>57</c:v>
                </c:pt>
                <c:pt idx="51">
                  <c:v>49</c:v>
                </c:pt>
                <c:pt idx="52">
                  <c:v>20</c:v>
                </c:pt>
                <c:pt idx="53">
                  <c:v>57</c:v>
                </c:pt>
                <c:pt idx="54">
                  <c:v>34</c:v>
                </c:pt>
                <c:pt idx="55">
                  <c:v>57</c:v>
                </c:pt>
                <c:pt idx="56">
                  <c:v>57</c:v>
                </c:pt>
                <c:pt idx="57">
                  <c:v>28</c:v>
                </c:pt>
                <c:pt idx="58">
                  <c:v>1</c:v>
                </c:pt>
                <c:pt idx="59">
                  <c:v>57</c:v>
                </c:pt>
                <c:pt idx="60">
                  <c:v>57</c:v>
                </c:pt>
                <c:pt idx="61">
                  <c:v>57</c:v>
                </c:pt>
                <c:pt idx="62">
                  <c:v>57</c:v>
                </c:pt>
                <c:pt idx="63">
                  <c:v>55</c:v>
                </c:pt>
                <c:pt idx="64">
                  <c:v>57</c:v>
                </c:pt>
                <c:pt idx="65">
                  <c:v>1</c:v>
                </c:pt>
                <c:pt idx="66">
                  <c:v>57</c:v>
                </c:pt>
                <c:pt idx="67">
                  <c:v>57</c:v>
                </c:pt>
                <c:pt idx="68">
                  <c:v>57</c:v>
                </c:pt>
                <c:pt idx="69">
                  <c:v>57</c:v>
                </c:pt>
                <c:pt idx="70">
                  <c:v>57</c:v>
                </c:pt>
                <c:pt idx="71">
                  <c:v>57</c:v>
                </c:pt>
                <c:pt idx="72">
                  <c:v>57</c:v>
                </c:pt>
                <c:pt idx="73">
                  <c:v>57</c:v>
                </c:pt>
                <c:pt idx="74">
                  <c:v>57</c:v>
                </c:pt>
                <c:pt idx="75">
                  <c:v>6</c:v>
                </c:pt>
                <c:pt idx="76">
                  <c:v>57</c:v>
                </c:pt>
                <c:pt idx="77">
                  <c:v>56</c:v>
                </c:pt>
                <c:pt idx="78">
                  <c:v>56</c:v>
                </c:pt>
                <c:pt idx="79">
                  <c:v>23</c:v>
                </c:pt>
                <c:pt idx="80">
                  <c:v>57</c:v>
                </c:pt>
                <c:pt idx="81">
                  <c:v>57</c:v>
                </c:pt>
                <c:pt idx="82">
                  <c:v>1</c:v>
                </c:pt>
                <c:pt idx="83">
                  <c:v>19</c:v>
                </c:pt>
                <c:pt idx="84">
                  <c:v>57</c:v>
                </c:pt>
                <c:pt idx="85">
                  <c:v>57</c:v>
                </c:pt>
                <c:pt idx="86">
                  <c:v>57</c:v>
                </c:pt>
                <c:pt idx="87">
                  <c:v>57</c:v>
                </c:pt>
                <c:pt idx="88">
                  <c:v>57</c:v>
                </c:pt>
                <c:pt idx="89">
                  <c:v>57</c:v>
                </c:pt>
                <c:pt idx="90">
                  <c:v>57</c:v>
                </c:pt>
                <c:pt idx="91">
                  <c:v>30</c:v>
                </c:pt>
                <c:pt idx="92">
                  <c:v>57</c:v>
                </c:pt>
                <c:pt idx="93">
                  <c:v>57</c:v>
                </c:pt>
                <c:pt idx="94">
                  <c:v>57</c:v>
                </c:pt>
                <c:pt idx="95">
                  <c:v>0</c:v>
                </c:pt>
                <c:pt idx="96">
                  <c:v>57</c:v>
                </c:pt>
                <c:pt idx="97">
                  <c:v>57</c:v>
                </c:pt>
                <c:pt idx="98">
                  <c:v>57</c:v>
                </c:pt>
                <c:pt idx="99">
                  <c:v>57</c:v>
                </c:pt>
                <c:pt idx="100">
                  <c:v>57</c:v>
                </c:pt>
                <c:pt idx="101">
                  <c:v>57</c:v>
                </c:pt>
                <c:pt idx="102">
                  <c:v>57</c:v>
                </c:pt>
                <c:pt idx="103">
                  <c:v>57</c:v>
                </c:pt>
                <c:pt idx="104">
                  <c:v>57</c:v>
                </c:pt>
                <c:pt idx="105">
                  <c:v>1</c:v>
                </c:pt>
                <c:pt idx="106">
                  <c:v>1</c:v>
                </c:pt>
                <c:pt idx="107">
                  <c:v>57</c:v>
                </c:pt>
                <c:pt idx="108">
                  <c:v>57</c:v>
                </c:pt>
                <c:pt idx="109">
                  <c:v>57</c:v>
                </c:pt>
                <c:pt idx="110">
                  <c:v>57</c:v>
                </c:pt>
                <c:pt idx="111">
                  <c:v>57</c:v>
                </c:pt>
                <c:pt idx="112">
                  <c:v>57</c:v>
                </c:pt>
                <c:pt idx="113">
                  <c:v>28</c:v>
                </c:pt>
                <c:pt idx="114">
                  <c:v>57</c:v>
                </c:pt>
                <c:pt idx="115">
                  <c:v>57</c:v>
                </c:pt>
                <c:pt idx="116">
                  <c:v>57</c:v>
                </c:pt>
                <c:pt idx="117">
                  <c:v>57</c:v>
                </c:pt>
                <c:pt idx="118">
                  <c:v>57</c:v>
                </c:pt>
                <c:pt idx="119">
                  <c:v>57</c:v>
                </c:pt>
                <c:pt idx="120">
                  <c:v>57</c:v>
                </c:pt>
                <c:pt idx="121">
                  <c:v>57</c:v>
                </c:pt>
                <c:pt idx="122">
                  <c:v>0</c:v>
                </c:pt>
                <c:pt idx="123">
                  <c:v>57</c:v>
                </c:pt>
                <c:pt idx="124">
                  <c:v>57</c:v>
                </c:pt>
                <c:pt idx="125">
                  <c:v>1</c:v>
                </c:pt>
                <c:pt idx="126">
                  <c:v>57</c:v>
                </c:pt>
                <c:pt idx="127">
                  <c:v>57</c:v>
                </c:pt>
                <c:pt idx="128">
                  <c:v>57</c:v>
                </c:pt>
                <c:pt idx="129">
                  <c:v>23</c:v>
                </c:pt>
                <c:pt idx="130">
                  <c:v>49</c:v>
                </c:pt>
                <c:pt idx="131">
                  <c:v>57</c:v>
                </c:pt>
                <c:pt idx="132">
                  <c:v>0</c:v>
                </c:pt>
                <c:pt idx="133">
                  <c:v>57</c:v>
                </c:pt>
                <c:pt idx="134">
                  <c:v>57</c:v>
                </c:pt>
                <c:pt idx="135">
                  <c:v>57</c:v>
                </c:pt>
                <c:pt idx="136">
                  <c:v>49</c:v>
                </c:pt>
                <c:pt idx="137">
                  <c:v>57</c:v>
                </c:pt>
                <c:pt idx="138">
                  <c:v>57</c:v>
                </c:pt>
                <c:pt idx="139">
                  <c:v>57</c:v>
                </c:pt>
                <c:pt idx="140">
                  <c:v>0</c:v>
                </c:pt>
                <c:pt idx="141">
                  <c:v>39</c:v>
                </c:pt>
                <c:pt idx="142">
                  <c:v>21</c:v>
                </c:pt>
                <c:pt idx="143">
                  <c:v>57</c:v>
                </c:pt>
                <c:pt idx="144">
                  <c:v>57</c:v>
                </c:pt>
                <c:pt idx="145">
                  <c:v>57</c:v>
                </c:pt>
                <c:pt idx="146">
                  <c:v>19</c:v>
                </c:pt>
                <c:pt idx="147">
                  <c:v>57</c:v>
                </c:pt>
                <c:pt idx="148">
                  <c:v>48</c:v>
                </c:pt>
                <c:pt idx="149">
                  <c:v>0</c:v>
                </c:pt>
                <c:pt idx="150">
                  <c:v>0</c:v>
                </c:pt>
                <c:pt idx="151">
                  <c:v>48</c:v>
                </c:pt>
                <c:pt idx="152">
                  <c:v>1</c:v>
                </c:pt>
                <c:pt idx="153">
                  <c:v>57</c:v>
                </c:pt>
                <c:pt idx="154">
                  <c:v>57</c:v>
                </c:pt>
                <c:pt idx="155">
                  <c:v>57</c:v>
                </c:pt>
                <c:pt idx="156">
                  <c:v>54</c:v>
                </c:pt>
                <c:pt idx="157">
                  <c:v>21</c:v>
                </c:pt>
                <c:pt idx="158">
                  <c:v>0</c:v>
                </c:pt>
                <c:pt idx="159">
                  <c:v>0</c:v>
                </c:pt>
                <c:pt idx="160">
                  <c:v>37</c:v>
                </c:pt>
                <c:pt idx="161">
                  <c:v>48</c:v>
                </c:pt>
                <c:pt idx="162">
                  <c:v>14</c:v>
                </c:pt>
                <c:pt idx="163">
                  <c:v>12</c:v>
                </c:pt>
                <c:pt idx="164">
                  <c:v>14</c:v>
                </c:pt>
                <c:pt idx="165">
                  <c:v>20</c:v>
                </c:pt>
                <c:pt idx="166">
                  <c:v>21</c:v>
                </c:pt>
                <c:pt idx="167">
                  <c:v>55</c:v>
                </c:pt>
                <c:pt idx="168">
                  <c:v>12</c:v>
                </c:pt>
                <c:pt idx="169">
                  <c:v>14</c:v>
                </c:pt>
                <c:pt idx="170">
                  <c:v>21</c:v>
                </c:pt>
                <c:pt idx="171">
                  <c:v>23</c:v>
                </c:pt>
                <c:pt idx="172">
                  <c:v>55</c:v>
                </c:pt>
                <c:pt idx="173">
                  <c:v>18</c:v>
                </c:pt>
                <c:pt idx="174">
                  <c:v>48</c:v>
                </c:pt>
                <c:pt idx="175">
                  <c:v>14</c:v>
                </c:pt>
                <c:pt idx="176">
                  <c:v>23</c:v>
                </c:pt>
                <c:pt idx="177">
                  <c:v>28</c:v>
                </c:pt>
                <c:pt idx="178">
                  <c:v>12</c:v>
                </c:pt>
                <c:pt idx="179">
                  <c:v>14</c:v>
                </c:pt>
                <c:pt idx="180">
                  <c:v>19</c:v>
                </c:pt>
                <c:pt idx="181">
                  <c:v>20</c:v>
                </c:pt>
                <c:pt idx="182">
                  <c:v>21</c:v>
                </c:pt>
                <c:pt idx="183">
                  <c:v>28</c:v>
                </c:pt>
                <c:pt idx="184">
                  <c:v>28</c:v>
                </c:pt>
                <c:pt idx="185">
                  <c:v>49</c:v>
                </c:pt>
                <c:pt idx="186">
                  <c:v>55</c:v>
                </c:pt>
                <c:pt idx="187">
                  <c:v>56</c:v>
                </c:pt>
                <c:pt idx="188">
                  <c:v>49</c:v>
                </c:pt>
                <c:pt idx="189">
                  <c:v>48</c:v>
                </c:pt>
                <c:pt idx="190">
                  <c:v>18</c:v>
                </c:pt>
                <c:pt idx="191">
                  <c:v>6</c:v>
                </c:pt>
                <c:pt idx="192">
                  <c:v>54</c:v>
                </c:pt>
                <c:pt idx="193">
                  <c:v>54</c:v>
                </c:pt>
                <c:pt idx="194">
                  <c:v>49</c:v>
                </c:pt>
                <c:pt idx="195">
                  <c:v>54</c:v>
                </c:pt>
                <c:pt idx="196">
                  <c:v>54</c:v>
                </c:pt>
                <c:pt idx="197">
                  <c:v>54</c:v>
                </c:pt>
                <c:pt idx="198">
                  <c:v>54</c:v>
                </c:pt>
                <c:pt idx="199">
                  <c:v>6</c:v>
                </c:pt>
                <c:pt idx="200">
                  <c:v>6</c:v>
                </c:pt>
                <c:pt idx="201">
                  <c:v>55</c:v>
                </c:pt>
                <c:pt idx="202">
                  <c:v>19</c:v>
                </c:pt>
                <c:pt idx="203">
                  <c:v>6</c:v>
                </c:pt>
                <c:pt idx="204">
                  <c:v>54</c:v>
                </c:pt>
                <c:pt idx="205">
                  <c:v>39</c:v>
                </c:pt>
                <c:pt idx="206">
                  <c:v>21</c:v>
                </c:pt>
                <c:pt idx="207">
                  <c:v>39</c:v>
                </c:pt>
                <c:pt idx="208">
                  <c:v>18</c:v>
                </c:pt>
                <c:pt idx="209">
                  <c:v>18</c:v>
                </c:pt>
                <c:pt idx="210">
                  <c:v>48</c:v>
                </c:pt>
                <c:pt idx="211">
                  <c:v>19</c:v>
                </c:pt>
                <c:pt idx="212">
                  <c:v>48</c:v>
                </c:pt>
                <c:pt idx="213">
                  <c:v>0</c:v>
                </c:pt>
                <c:pt idx="214">
                  <c:v>39</c:v>
                </c:pt>
                <c:pt idx="215">
                  <c:v>49</c:v>
                </c:pt>
                <c:pt idx="216">
                  <c:v>49</c:v>
                </c:pt>
                <c:pt idx="217">
                  <c:v>49</c:v>
                </c:pt>
                <c:pt idx="218">
                  <c:v>6</c:v>
                </c:pt>
                <c:pt idx="219">
                  <c:v>6</c:v>
                </c:pt>
                <c:pt idx="220">
                  <c:v>20</c:v>
                </c:pt>
                <c:pt idx="221">
                  <c:v>28</c:v>
                </c:pt>
                <c:pt idx="222">
                  <c:v>28</c:v>
                </c:pt>
                <c:pt idx="223">
                  <c:v>30</c:v>
                </c:pt>
                <c:pt idx="224">
                  <c:v>21</c:v>
                </c:pt>
                <c:pt idx="225">
                  <c:v>28</c:v>
                </c:pt>
                <c:pt idx="226">
                  <c:v>19</c:v>
                </c:pt>
                <c:pt idx="227">
                  <c:v>57</c:v>
                </c:pt>
                <c:pt idx="228">
                  <c:v>0</c:v>
                </c:pt>
                <c:pt idx="229">
                  <c:v>6</c:v>
                </c:pt>
                <c:pt idx="230">
                  <c:v>6</c:v>
                </c:pt>
                <c:pt idx="231">
                  <c:v>8</c:v>
                </c:pt>
                <c:pt idx="232">
                  <c:v>49</c:v>
                </c:pt>
                <c:pt idx="233">
                  <c:v>57</c:v>
                </c:pt>
                <c:pt idx="234">
                  <c:v>21</c:v>
                </c:pt>
                <c:pt idx="235">
                  <c:v>37</c:v>
                </c:pt>
                <c:pt idx="236">
                  <c:v>37</c:v>
                </c:pt>
                <c:pt idx="237">
                  <c:v>1</c:v>
                </c:pt>
                <c:pt idx="238">
                  <c:v>6</c:v>
                </c:pt>
                <c:pt idx="239">
                  <c:v>20</c:v>
                </c:pt>
                <c:pt idx="240">
                  <c:v>23</c:v>
                </c:pt>
                <c:pt idx="241">
                  <c:v>30</c:v>
                </c:pt>
                <c:pt idx="242">
                  <c:v>39</c:v>
                </c:pt>
                <c:pt idx="243">
                  <c:v>40</c:v>
                </c:pt>
                <c:pt idx="244">
                  <c:v>48</c:v>
                </c:pt>
                <c:pt idx="245">
                  <c:v>55</c:v>
                </c:pt>
                <c:pt idx="246">
                  <c:v>20</c:v>
                </c:pt>
                <c:pt idx="247">
                  <c:v>49</c:v>
                </c:pt>
                <c:pt idx="248">
                  <c:v>49</c:v>
                </c:pt>
                <c:pt idx="249">
                  <c:v>38</c:v>
                </c:pt>
                <c:pt idx="250">
                  <c:v>20</c:v>
                </c:pt>
                <c:pt idx="251">
                  <c:v>21</c:v>
                </c:pt>
                <c:pt idx="252">
                  <c:v>0</c:v>
                </c:pt>
                <c:pt idx="253">
                  <c:v>0</c:v>
                </c:pt>
                <c:pt idx="254">
                  <c:v>0</c:v>
                </c:pt>
                <c:pt idx="255">
                  <c:v>0</c:v>
                </c:pt>
                <c:pt idx="256">
                  <c:v>0</c:v>
                </c:pt>
                <c:pt idx="257">
                  <c:v>0</c:v>
                </c:pt>
              </c:numCache>
            </c:numRef>
          </c:val>
          <c:extLst>
            <c:ext xmlns:c16="http://schemas.microsoft.com/office/drawing/2014/chart" uri="{C3380CC4-5D6E-409C-BE32-E72D297353CC}">
              <c16:uniqueId val="{0000000A-0FB6-4207-A3B6-E163078A0023}"/>
            </c:ext>
          </c:extLst>
        </c:ser>
        <c:ser>
          <c:idx val="11"/>
          <c:order val="11"/>
          <c:tx>
            <c:strRef>
              <c:f>'1. INFORMACION ACUMULADA'!$M$5:$M$13</c:f>
              <c:strCache>
                <c:ptCount val="9"/>
                <c:pt idx="0">
                  <c:v>2. Sector</c:v>
                </c:pt>
                <c:pt idx="1">
                  <c:v>$ 2.789.956.000</c:v>
                </c:pt>
                <c:pt idx="2">
                  <c:v>$ 2.650.957.650</c:v>
                </c:pt>
                <c:pt idx="7">
                  <c:v>8</c:v>
                </c:pt>
                <c:pt idx="8">
                  <c:v>Equivalencia número de programa</c:v>
                </c:pt>
              </c:strCache>
            </c:strRef>
          </c:tx>
          <c:spPr>
            <a:solidFill>
              <a:schemeClr val="accent6">
                <a:lumMod val="60000"/>
              </a:schemeClr>
            </a:solidFill>
            <a:ln>
              <a:noFill/>
            </a:ln>
            <a:effectLst/>
          </c:spPr>
          <c:invertIfNegative val="0"/>
          <c:val>
            <c:numRef>
              <c:f>'1. INFORMACION ACUMULADA'!$M$14:$M$271</c:f>
              <c:numCache>
                <c:formatCode>General</c:formatCode>
                <c:ptCount val="25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7">
                  <c:v>0</c:v>
                </c:pt>
              </c:numCache>
            </c:numRef>
          </c:val>
          <c:extLst>
            <c:ext xmlns:c16="http://schemas.microsoft.com/office/drawing/2014/chart" uri="{C3380CC4-5D6E-409C-BE32-E72D297353CC}">
              <c16:uniqueId val="{0000000B-0FB6-4207-A3B6-E163078A0023}"/>
            </c:ext>
          </c:extLst>
        </c:ser>
        <c:ser>
          <c:idx val="12"/>
          <c:order val="12"/>
          <c:tx>
            <c:strRef>
              <c:f>'1. INFORMACION ACUMULADA'!$N$5:$N$13</c:f>
              <c:strCache>
                <c:ptCount val="9"/>
                <c:pt idx="0">
                  <c:v>2. Sector</c:v>
                </c:pt>
                <c:pt idx="1">
                  <c:v>$ 2.789.956.000</c:v>
                </c:pt>
                <c:pt idx="2">
                  <c:v>$ 2.650.957.650</c:v>
                </c:pt>
                <c:pt idx="7">
                  <c:v>8</c:v>
                </c:pt>
                <c:pt idx="8">
                  <c:v>Propósito</c:v>
                </c:pt>
              </c:strCache>
            </c:strRef>
          </c:tx>
          <c:spPr>
            <a:solidFill>
              <a:schemeClr val="accent1">
                <a:lumMod val="80000"/>
                <a:lumOff val="20000"/>
              </a:schemeClr>
            </a:solidFill>
            <a:ln>
              <a:noFill/>
            </a:ln>
            <a:effectLst/>
          </c:spPr>
          <c:invertIfNegative val="0"/>
          <c:val>
            <c:numRef>
              <c:f>'1. INFORMACION ACUMULADA'!$N$14:$N$271</c:f>
              <c:numCache>
                <c:formatCode>General</c:formatCode>
                <c:ptCount val="25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7">
                  <c:v>0</c:v>
                </c:pt>
              </c:numCache>
            </c:numRef>
          </c:val>
          <c:extLst>
            <c:ext xmlns:c16="http://schemas.microsoft.com/office/drawing/2014/chart" uri="{C3380CC4-5D6E-409C-BE32-E72D297353CC}">
              <c16:uniqueId val="{0000000C-0FB6-4207-A3B6-E163078A0023}"/>
            </c:ext>
          </c:extLst>
        </c:ser>
        <c:ser>
          <c:idx val="13"/>
          <c:order val="13"/>
          <c:tx>
            <c:strRef>
              <c:f>'1. INFORMACION ACUMULADA'!$O$5:$O$13</c:f>
              <c:strCache>
                <c:ptCount val="9"/>
                <c:pt idx="0">
                  <c:v>2. Sector</c:v>
                </c:pt>
                <c:pt idx="1">
                  <c:v>$ 2.789.956.000</c:v>
                </c:pt>
                <c:pt idx="2">
                  <c:v>$ 2.650.957.650</c:v>
                </c:pt>
                <c:pt idx="7">
                  <c:v>9</c:v>
                </c:pt>
                <c:pt idx="8">
                  <c:v>Número Proyecto</c:v>
                </c:pt>
              </c:strCache>
            </c:strRef>
          </c:tx>
          <c:spPr>
            <a:solidFill>
              <a:schemeClr val="accent2">
                <a:lumMod val="80000"/>
                <a:lumOff val="20000"/>
              </a:schemeClr>
            </a:solidFill>
            <a:ln>
              <a:noFill/>
            </a:ln>
            <a:effectLst/>
          </c:spPr>
          <c:invertIfNegative val="0"/>
          <c:val>
            <c:numRef>
              <c:f>'1. INFORMACION ACUMULADA'!$O$14:$O$271</c:f>
              <c:numCache>
                <c:formatCode>General</c:formatCode>
                <c:ptCount val="258"/>
                <c:pt idx="0">
                  <c:v>1696</c:v>
                </c:pt>
                <c:pt idx="1">
                  <c:v>1696</c:v>
                </c:pt>
                <c:pt idx="2">
                  <c:v>1696</c:v>
                </c:pt>
                <c:pt idx="3">
                  <c:v>1696</c:v>
                </c:pt>
                <c:pt idx="4">
                  <c:v>1696</c:v>
                </c:pt>
                <c:pt idx="5">
                  <c:v>1696</c:v>
                </c:pt>
                <c:pt idx="6">
                  <c:v>1696</c:v>
                </c:pt>
                <c:pt idx="7">
                  <c:v>1696</c:v>
                </c:pt>
                <c:pt idx="8">
                  <c:v>1696</c:v>
                </c:pt>
                <c:pt idx="9">
                  <c:v>1696</c:v>
                </c:pt>
                <c:pt idx="10">
                  <c:v>1696</c:v>
                </c:pt>
                <c:pt idx="11">
                  <c:v>1634</c:v>
                </c:pt>
                <c:pt idx="12">
                  <c:v>1696</c:v>
                </c:pt>
                <c:pt idx="13">
                  <c:v>1696</c:v>
                </c:pt>
                <c:pt idx="14">
                  <c:v>1587</c:v>
                </c:pt>
                <c:pt idx="15">
                  <c:v>1696</c:v>
                </c:pt>
                <c:pt idx="16">
                  <c:v>1696</c:v>
                </c:pt>
                <c:pt idx="17">
                  <c:v>1696</c:v>
                </c:pt>
                <c:pt idx="18">
                  <c:v>1696</c:v>
                </c:pt>
                <c:pt idx="19">
                  <c:v>1696</c:v>
                </c:pt>
                <c:pt idx="20">
                  <c:v>1696</c:v>
                </c:pt>
                <c:pt idx="21">
                  <c:v>1696</c:v>
                </c:pt>
                <c:pt idx="22">
                  <c:v>1696</c:v>
                </c:pt>
                <c:pt idx="23">
                  <c:v>1643</c:v>
                </c:pt>
                <c:pt idx="24">
                  <c:v>1696</c:v>
                </c:pt>
                <c:pt idx="25">
                  <c:v>1672</c:v>
                </c:pt>
                <c:pt idx="26">
                  <c:v>1696</c:v>
                </c:pt>
                <c:pt idx="27">
                  <c:v>1583</c:v>
                </c:pt>
                <c:pt idx="28">
                  <c:v>1696</c:v>
                </c:pt>
                <c:pt idx="29">
                  <c:v>1696</c:v>
                </c:pt>
                <c:pt idx="30">
                  <c:v>1696</c:v>
                </c:pt>
                <c:pt idx="31">
                  <c:v>1696</c:v>
                </c:pt>
                <c:pt idx="32">
                  <c:v>1696</c:v>
                </c:pt>
                <c:pt idx="33">
                  <c:v>1696</c:v>
                </c:pt>
                <c:pt idx="34">
                  <c:v>1691</c:v>
                </c:pt>
                <c:pt idx="35">
                  <c:v>1692</c:v>
                </c:pt>
                <c:pt idx="36">
                  <c:v>1674</c:v>
                </c:pt>
                <c:pt idx="37">
                  <c:v>1696</c:v>
                </c:pt>
                <c:pt idx="38">
                  <c:v>1696</c:v>
                </c:pt>
                <c:pt idx="39">
                  <c:v>1688</c:v>
                </c:pt>
                <c:pt idx="40">
                  <c:v>1696</c:v>
                </c:pt>
                <c:pt idx="41">
                  <c:v>1696</c:v>
                </c:pt>
                <c:pt idx="42">
                  <c:v>1696</c:v>
                </c:pt>
                <c:pt idx="43">
                  <c:v>1696</c:v>
                </c:pt>
                <c:pt idx="44">
                  <c:v>1696</c:v>
                </c:pt>
                <c:pt idx="45">
                  <c:v>1696</c:v>
                </c:pt>
                <c:pt idx="46">
                  <c:v>1652</c:v>
                </c:pt>
                <c:pt idx="47">
                  <c:v>1696</c:v>
                </c:pt>
                <c:pt idx="48">
                  <c:v>1583</c:v>
                </c:pt>
                <c:pt idx="49">
                  <c:v>1696</c:v>
                </c:pt>
                <c:pt idx="50">
                  <c:v>1696</c:v>
                </c:pt>
                <c:pt idx="51">
                  <c:v>1688</c:v>
                </c:pt>
                <c:pt idx="52">
                  <c:v>1590</c:v>
                </c:pt>
                <c:pt idx="53">
                  <c:v>1696</c:v>
                </c:pt>
                <c:pt idx="54">
                  <c:v>1666</c:v>
                </c:pt>
                <c:pt idx="55">
                  <c:v>1696</c:v>
                </c:pt>
                <c:pt idx="56">
                  <c:v>1696</c:v>
                </c:pt>
                <c:pt idx="57">
                  <c:v>1651</c:v>
                </c:pt>
                <c:pt idx="58">
                  <c:v>1583</c:v>
                </c:pt>
                <c:pt idx="59">
                  <c:v>1696</c:v>
                </c:pt>
                <c:pt idx="60">
                  <c:v>1696</c:v>
                </c:pt>
                <c:pt idx="61">
                  <c:v>1696</c:v>
                </c:pt>
                <c:pt idx="62">
                  <c:v>1696</c:v>
                </c:pt>
                <c:pt idx="63">
                  <c:v>1691</c:v>
                </c:pt>
                <c:pt idx="64">
                  <c:v>1696</c:v>
                </c:pt>
                <c:pt idx="65">
                  <c:v>1583</c:v>
                </c:pt>
                <c:pt idx="66">
                  <c:v>1696</c:v>
                </c:pt>
                <c:pt idx="67">
                  <c:v>1696</c:v>
                </c:pt>
                <c:pt idx="68">
                  <c:v>1696</c:v>
                </c:pt>
                <c:pt idx="69">
                  <c:v>1696</c:v>
                </c:pt>
                <c:pt idx="70">
                  <c:v>1696</c:v>
                </c:pt>
                <c:pt idx="71">
                  <c:v>1696</c:v>
                </c:pt>
                <c:pt idx="72">
                  <c:v>1696</c:v>
                </c:pt>
                <c:pt idx="73">
                  <c:v>1696</c:v>
                </c:pt>
                <c:pt idx="74">
                  <c:v>1696</c:v>
                </c:pt>
                <c:pt idx="75">
                  <c:v>1637</c:v>
                </c:pt>
                <c:pt idx="76">
                  <c:v>1696</c:v>
                </c:pt>
                <c:pt idx="77">
                  <c:v>1693</c:v>
                </c:pt>
                <c:pt idx="78">
                  <c:v>1693</c:v>
                </c:pt>
                <c:pt idx="79">
                  <c:v>1634</c:v>
                </c:pt>
                <c:pt idx="80">
                  <c:v>1696</c:v>
                </c:pt>
                <c:pt idx="81">
                  <c:v>1696</c:v>
                </c:pt>
                <c:pt idx="82">
                  <c:v>1583</c:v>
                </c:pt>
                <c:pt idx="83">
                  <c:v>1589</c:v>
                </c:pt>
                <c:pt idx="84">
                  <c:v>1696</c:v>
                </c:pt>
                <c:pt idx="85">
                  <c:v>1696</c:v>
                </c:pt>
                <c:pt idx="86">
                  <c:v>1696</c:v>
                </c:pt>
                <c:pt idx="87">
                  <c:v>1696</c:v>
                </c:pt>
                <c:pt idx="88">
                  <c:v>1696</c:v>
                </c:pt>
                <c:pt idx="89">
                  <c:v>1696</c:v>
                </c:pt>
                <c:pt idx="90">
                  <c:v>1696</c:v>
                </c:pt>
                <c:pt idx="91">
                  <c:v>1652</c:v>
                </c:pt>
                <c:pt idx="92">
                  <c:v>1696</c:v>
                </c:pt>
                <c:pt idx="93">
                  <c:v>1696</c:v>
                </c:pt>
                <c:pt idx="94">
                  <c:v>1696</c:v>
                </c:pt>
                <c:pt idx="96">
                  <c:v>1696</c:v>
                </c:pt>
                <c:pt idx="97">
                  <c:v>1696</c:v>
                </c:pt>
                <c:pt idx="98">
                  <c:v>1696</c:v>
                </c:pt>
                <c:pt idx="99">
                  <c:v>1696</c:v>
                </c:pt>
                <c:pt idx="100">
                  <c:v>1696</c:v>
                </c:pt>
                <c:pt idx="101">
                  <c:v>1696</c:v>
                </c:pt>
                <c:pt idx="102">
                  <c:v>1696</c:v>
                </c:pt>
                <c:pt idx="103">
                  <c:v>1696</c:v>
                </c:pt>
                <c:pt idx="104">
                  <c:v>1696</c:v>
                </c:pt>
                <c:pt idx="105">
                  <c:v>1583</c:v>
                </c:pt>
                <c:pt idx="106">
                  <c:v>1583</c:v>
                </c:pt>
                <c:pt idx="107">
                  <c:v>1696</c:v>
                </c:pt>
                <c:pt idx="108">
                  <c:v>1696</c:v>
                </c:pt>
                <c:pt idx="109">
                  <c:v>1696</c:v>
                </c:pt>
                <c:pt idx="110">
                  <c:v>1696</c:v>
                </c:pt>
                <c:pt idx="111">
                  <c:v>1696</c:v>
                </c:pt>
                <c:pt idx="112">
                  <c:v>1696</c:v>
                </c:pt>
                <c:pt idx="113">
                  <c:v>1648</c:v>
                </c:pt>
                <c:pt idx="114">
                  <c:v>1696</c:v>
                </c:pt>
                <c:pt idx="115">
                  <c:v>1696</c:v>
                </c:pt>
                <c:pt idx="116">
                  <c:v>1696</c:v>
                </c:pt>
                <c:pt idx="117">
                  <c:v>1696</c:v>
                </c:pt>
                <c:pt idx="118">
                  <c:v>1696</c:v>
                </c:pt>
                <c:pt idx="119">
                  <c:v>1696</c:v>
                </c:pt>
                <c:pt idx="120">
                  <c:v>1696</c:v>
                </c:pt>
                <c:pt idx="121">
                  <c:v>1696</c:v>
                </c:pt>
                <c:pt idx="123">
                  <c:v>1696</c:v>
                </c:pt>
                <c:pt idx="124">
                  <c:v>1696</c:v>
                </c:pt>
                <c:pt idx="125">
                  <c:v>1583</c:v>
                </c:pt>
                <c:pt idx="126">
                  <c:v>1696</c:v>
                </c:pt>
                <c:pt idx="127">
                  <c:v>1696</c:v>
                </c:pt>
                <c:pt idx="128">
                  <c:v>1696</c:v>
                </c:pt>
                <c:pt idx="129">
                  <c:v>1634</c:v>
                </c:pt>
                <c:pt idx="130">
                  <c:v>1688</c:v>
                </c:pt>
                <c:pt idx="131">
                  <c:v>1696</c:v>
                </c:pt>
                <c:pt idx="133">
                  <c:v>1696</c:v>
                </c:pt>
                <c:pt idx="134">
                  <c:v>1696</c:v>
                </c:pt>
                <c:pt idx="135">
                  <c:v>1696</c:v>
                </c:pt>
                <c:pt idx="136">
                  <c:v>1688</c:v>
                </c:pt>
                <c:pt idx="137">
                  <c:v>1696</c:v>
                </c:pt>
                <c:pt idx="138">
                  <c:v>1696</c:v>
                </c:pt>
                <c:pt idx="139">
                  <c:v>1696</c:v>
                </c:pt>
                <c:pt idx="141">
                  <c:v>1672</c:v>
                </c:pt>
                <c:pt idx="142">
                  <c:v>1633</c:v>
                </c:pt>
                <c:pt idx="143">
                  <c:v>1696</c:v>
                </c:pt>
                <c:pt idx="144">
                  <c:v>1696</c:v>
                </c:pt>
                <c:pt idx="145">
                  <c:v>1696</c:v>
                </c:pt>
                <c:pt idx="146">
                  <c:v>1589</c:v>
                </c:pt>
                <c:pt idx="147">
                  <c:v>1696</c:v>
                </c:pt>
                <c:pt idx="148">
                  <c:v>1683</c:v>
                </c:pt>
                <c:pt idx="151">
                  <c:v>1683</c:v>
                </c:pt>
                <c:pt idx="152">
                  <c:v>1583</c:v>
                </c:pt>
                <c:pt idx="153">
                  <c:v>1696</c:v>
                </c:pt>
                <c:pt idx="154">
                  <c:v>1696</c:v>
                </c:pt>
                <c:pt idx="155">
                  <c:v>1696</c:v>
                </c:pt>
                <c:pt idx="156">
                  <c:v>1692</c:v>
                </c:pt>
                <c:pt idx="157">
                  <c:v>1633</c:v>
                </c:pt>
                <c:pt idx="160">
                  <c:v>1668</c:v>
                </c:pt>
                <c:pt idx="161">
                  <c:v>1683</c:v>
                </c:pt>
                <c:pt idx="162">
                  <c:v>1586</c:v>
                </c:pt>
                <c:pt idx="163">
                  <c:v>1585</c:v>
                </c:pt>
                <c:pt idx="164">
                  <c:v>1586</c:v>
                </c:pt>
                <c:pt idx="165">
                  <c:v>1590</c:v>
                </c:pt>
                <c:pt idx="166">
                  <c:v>1633</c:v>
                </c:pt>
                <c:pt idx="167">
                  <c:v>1691</c:v>
                </c:pt>
                <c:pt idx="168">
                  <c:v>1585</c:v>
                </c:pt>
                <c:pt idx="169">
                  <c:v>1586</c:v>
                </c:pt>
                <c:pt idx="170">
                  <c:v>1633</c:v>
                </c:pt>
                <c:pt idx="171">
                  <c:v>1634</c:v>
                </c:pt>
                <c:pt idx="172">
                  <c:v>1691</c:v>
                </c:pt>
                <c:pt idx="173">
                  <c:v>1587</c:v>
                </c:pt>
                <c:pt idx="174">
                  <c:v>1683</c:v>
                </c:pt>
                <c:pt idx="175">
                  <c:v>1586</c:v>
                </c:pt>
                <c:pt idx="176">
                  <c:v>1634</c:v>
                </c:pt>
                <c:pt idx="177">
                  <c:v>1651</c:v>
                </c:pt>
                <c:pt idx="178">
                  <c:v>1585</c:v>
                </c:pt>
                <c:pt idx="179">
                  <c:v>1586</c:v>
                </c:pt>
                <c:pt idx="180">
                  <c:v>1589</c:v>
                </c:pt>
                <c:pt idx="181">
                  <c:v>1590</c:v>
                </c:pt>
                <c:pt idx="182">
                  <c:v>1633</c:v>
                </c:pt>
                <c:pt idx="183">
                  <c:v>1648</c:v>
                </c:pt>
                <c:pt idx="184">
                  <c:v>1651</c:v>
                </c:pt>
                <c:pt idx="185">
                  <c:v>1688</c:v>
                </c:pt>
                <c:pt idx="186">
                  <c:v>1691</c:v>
                </c:pt>
                <c:pt idx="187">
                  <c:v>1693</c:v>
                </c:pt>
                <c:pt idx="188">
                  <c:v>1688</c:v>
                </c:pt>
                <c:pt idx="189">
                  <c:v>1683</c:v>
                </c:pt>
                <c:pt idx="190">
                  <c:v>1587</c:v>
                </c:pt>
                <c:pt idx="191">
                  <c:v>1641</c:v>
                </c:pt>
                <c:pt idx="192">
                  <c:v>1692</c:v>
                </c:pt>
                <c:pt idx="193">
                  <c:v>1692</c:v>
                </c:pt>
                <c:pt idx="194">
                  <c:v>1688</c:v>
                </c:pt>
                <c:pt idx="195">
                  <c:v>1692</c:v>
                </c:pt>
                <c:pt idx="196">
                  <c:v>1692</c:v>
                </c:pt>
                <c:pt idx="197">
                  <c:v>1692</c:v>
                </c:pt>
                <c:pt idx="198">
                  <c:v>1692</c:v>
                </c:pt>
                <c:pt idx="199">
                  <c:v>1637</c:v>
                </c:pt>
                <c:pt idx="200">
                  <c:v>1637</c:v>
                </c:pt>
                <c:pt idx="201">
                  <c:v>1691</c:v>
                </c:pt>
                <c:pt idx="202">
                  <c:v>1589</c:v>
                </c:pt>
                <c:pt idx="203">
                  <c:v>1637</c:v>
                </c:pt>
                <c:pt idx="204">
                  <c:v>1692</c:v>
                </c:pt>
                <c:pt idx="205">
                  <c:v>1672</c:v>
                </c:pt>
                <c:pt idx="206">
                  <c:v>1633</c:v>
                </c:pt>
                <c:pt idx="207">
                  <c:v>1672</c:v>
                </c:pt>
                <c:pt idx="208">
                  <c:v>1587</c:v>
                </c:pt>
                <c:pt idx="209">
                  <c:v>1587</c:v>
                </c:pt>
                <c:pt idx="210">
                  <c:v>1683</c:v>
                </c:pt>
                <c:pt idx="211">
                  <c:v>1589</c:v>
                </c:pt>
                <c:pt idx="212">
                  <c:v>1683</c:v>
                </c:pt>
                <c:pt idx="214">
                  <c:v>1672</c:v>
                </c:pt>
                <c:pt idx="215">
                  <c:v>1688</c:v>
                </c:pt>
                <c:pt idx="216">
                  <c:v>1688</c:v>
                </c:pt>
                <c:pt idx="217">
                  <c:v>1688</c:v>
                </c:pt>
                <c:pt idx="218">
                  <c:v>1637</c:v>
                </c:pt>
                <c:pt idx="219">
                  <c:v>1641</c:v>
                </c:pt>
                <c:pt idx="220">
                  <c:v>1590</c:v>
                </c:pt>
                <c:pt idx="221">
                  <c:v>1648</c:v>
                </c:pt>
                <c:pt idx="222">
                  <c:v>1651</c:v>
                </c:pt>
                <c:pt idx="223">
                  <c:v>1652</c:v>
                </c:pt>
                <c:pt idx="224">
                  <c:v>1633</c:v>
                </c:pt>
                <c:pt idx="225">
                  <c:v>1651</c:v>
                </c:pt>
                <c:pt idx="226">
                  <c:v>1589</c:v>
                </c:pt>
                <c:pt idx="227">
                  <c:v>1696</c:v>
                </c:pt>
                <c:pt idx="229">
                  <c:v>1643</c:v>
                </c:pt>
                <c:pt idx="230">
                  <c:v>1643</c:v>
                </c:pt>
                <c:pt idx="231">
                  <c:v>1645</c:v>
                </c:pt>
                <c:pt idx="232">
                  <c:v>1688</c:v>
                </c:pt>
                <c:pt idx="233">
                  <c:v>1696</c:v>
                </c:pt>
                <c:pt idx="234">
                  <c:v>1633</c:v>
                </c:pt>
                <c:pt idx="235">
                  <c:v>1668</c:v>
                </c:pt>
                <c:pt idx="236">
                  <c:v>1668</c:v>
                </c:pt>
                <c:pt idx="237">
                  <c:v>1583</c:v>
                </c:pt>
                <c:pt idx="238">
                  <c:v>1643</c:v>
                </c:pt>
                <c:pt idx="239">
                  <c:v>1590</c:v>
                </c:pt>
                <c:pt idx="240">
                  <c:v>1634</c:v>
                </c:pt>
                <c:pt idx="241">
                  <c:v>1652</c:v>
                </c:pt>
                <c:pt idx="242">
                  <c:v>1672</c:v>
                </c:pt>
                <c:pt idx="243">
                  <c:v>1674</c:v>
                </c:pt>
                <c:pt idx="244">
                  <c:v>1683</c:v>
                </c:pt>
                <c:pt idx="245">
                  <c:v>1691</c:v>
                </c:pt>
                <c:pt idx="246">
                  <c:v>1590</c:v>
                </c:pt>
                <c:pt idx="247">
                  <c:v>1688</c:v>
                </c:pt>
                <c:pt idx="248">
                  <c:v>1688</c:v>
                </c:pt>
                <c:pt idx="249">
                  <c:v>1669</c:v>
                </c:pt>
                <c:pt idx="250">
                  <c:v>1590</c:v>
                </c:pt>
                <c:pt idx="251">
                  <c:v>1633</c:v>
                </c:pt>
              </c:numCache>
            </c:numRef>
          </c:val>
          <c:extLst>
            <c:ext xmlns:c16="http://schemas.microsoft.com/office/drawing/2014/chart" uri="{C3380CC4-5D6E-409C-BE32-E72D297353CC}">
              <c16:uniqueId val="{0000000D-0FB6-4207-A3B6-E163078A0023}"/>
            </c:ext>
          </c:extLst>
        </c:ser>
        <c:ser>
          <c:idx val="14"/>
          <c:order val="14"/>
          <c:tx>
            <c:strRef>
              <c:f>'1. INFORMACION ACUMULADA'!$P$5:$P$13</c:f>
              <c:strCache>
                <c:ptCount val="9"/>
                <c:pt idx="0">
                  <c:v>2. Sector</c:v>
                </c:pt>
                <c:pt idx="1">
                  <c:v>$ 2.789.956.000</c:v>
                </c:pt>
                <c:pt idx="2">
                  <c:v>$ 2.650.957.650</c:v>
                </c:pt>
                <c:pt idx="7">
                  <c:v>10</c:v>
                </c:pt>
                <c:pt idx="8">
                  <c:v>Número de proponentes</c:v>
                </c:pt>
              </c:strCache>
            </c:strRef>
          </c:tx>
          <c:spPr>
            <a:solidFill>
              <a:schemeClr val="accent3">
                <a:lumMod val="80000"/>
                <a:lumOff val="20000"/>
              </a:schemeClr>
            </a:solidFill>
            <a:ln>
              <a:noFill/>
            </a:ln>
            <a:effectLst/>
          </c:spPr>
          <c:invertIfNegative val="0"/>
          <c:val>
            <c:numRef>
              <c:f>'1. INFORMACION ACUMULADA'!$P$14:$P$271</c:f>
              <c:numCache>
                <c:formatCode>0</c:formatCode>
                <c:ptCount val="258"/>
                <c:pt idx="95">
                  <c:v>1</c:v>
                </c:pt>
                <c:pt idx="130">
                  <c:v>2</c:v>
                </c:pt>
                <c:pt idx="132">
                  <c:v>3</c:v>
                </c:pt>
                <c:pt idx="133">
                  <c:v>8</c:v>
                </c:pt>
                <c:pt idx="149">
                  <c:v>1</c:v>
                </c:pt>
                <c:pt idx="158">
                  <c:v>5</c:v>
                </c:pt>
                <c:pt idx="159">
                  <c:v>2</c:v>
                </c:pt>
                <c:pt idx="162">
                  <c:v>14</c:v>
                </c:pt>
                <c:pt idx="163">
                  <c:v>14</c:v>
                </c:pt>
                <c:pt idx="164">
                  <c:v>14</c:v>
                </c:pt>
                <c:pt idx="165">
                  <c:v>14</c:v>
                </c:pt>
                <c:pt idx="166">
                  <c:v>14</c:v>
                </c:pt>
                <c:pt idx="167">
                  <c:v>14</c:v>
                </c:pt>
                <c:pt idx="168">
                  <c:v>14</c:v>
                </c:pt>
                <c:pt idx="169">
                  <c:v>14</c:v>
                </c:pt>
                <c:pt idx="170">
                  <c:v>14</c:v>
                </c:pt>
                <c:pt idx="171">
                  <c:v>14</c:v>
                </c:pt>
                <c:pt idx="172">
                  <c:v>14</c:v>
                </c:pt>
                <c:pt idx="175">
                  <c:v>14</c:v>
                </c:pt>
                <c:pt idx="176">
                  <c:v>14</c:v>
                </c:pt>
                <c:pt idx="177">
                  <c:v>14</c:v>
                </c:pt>
                <c:pt idx="178">
                  <c:v>14</c:v>
                </c:pt>
                <c:pt idx="179">
                  <c:v>14</c:v>
                </c:pt>
                <c:pt idx="180">
                  <c:v>14</c:v>
                </c:pt>
                <c:pt idx="181">
                  <c:v>14</c:v>
                </c:pt>
                <c:pt idx="182">
                  <c:v>14</c:v>
                </c:pt>
                <c:pt idx="183">
                  <c:v>14</c:v>
                </c:pt>
                <c:pt idx="184">
                  <c:v>14</c:v>
                </c:pt>
                <c:pt idx="185">
                  <c:v>14</c:v>
                </c:pt>
                <c:pt idx="186">
                  <c:v>14</c:v>
                </c:pt>
                <c:pt idx="187">
                  <c:v>14</c:v>
                </c:pt>
                <c:pt idx="188">
                  <c:v>10</c:v>
                </c:pt>
                <c:pt idx="194">
                  <c:v>2</c:v>
                </c:pt>
                <c:pt idx="201">
                  <c:v>3</c:v>
                </c:pt>
                <c:pt idx="213">
                  <c:v>7</c:v>
                </c:pt>
                <c:pt idx="215">
                  <c:v>4</c:v>
                </c:pt>
                <c:pt idx="216">
                  <c:v>4</c:v>
                </c:pt>
                <c:pt idx="217">
                  <c:v>4</c:v>
                </c:pt>
                <c:pt idx="218">
                  <c:v>2</c:v>
                </c:pt>
                <c:pt idx="219">
                  <c:v>2</c:v>
                </c:pt>
                <c:pt idx="220">
                  <c:v>2</c:v>
                </c:pt>
                <c:pt idx="221">
                  <c:v>2</c:v>
                </c:pt>
                <c:pt idx="222">
                  <c:v>2</c:v>
                </c:pt>
                <c:pt idx="223">
                  <c:v>2</c:v>
                </c:pt>
                <c:pt idx="224">
                  <c:v>2</c:v>
                </c:pt>
                <c:pt idx="232">
                  <c:v>3</c:v>
                </c:pt>
                <c:pt idx="233">
                  <c:v>3</c:v>
                </c:pt>
                <c:pt idx="234">
                  <c:v>3</c:v>
                </c:pt>
                <c:pt idx="235">
                  <c:v>3</c:v>
                </c:pt>
                <c:pt idx="236">
                  <c:v>3</c:v>
                </c:pt>
                <c:pt idx="237">
                  <c:v>3</c:v>
                </c:pt>
                <c:pt idx="238">
                  <c:v>3</c:v>
                </c:pt>
                <c:pt idx="239">
                  <c:v>3</c:v>
                </c:pt>
                <c:pt idx="240">
                  <c:v>3</c:v>
                </c:pt>
                <c:pt idx="241">
                  <c:v>3</c:v>
                </c:pt>
                <c:pt idx="242">
                  <c:v>3</c:v>
                </c:pt>
                <c:pt idx="243">
                  <c:v>3</c:v>
                </c:pt>
                <c:pt idx="244">
                  <c:v>3</c:v>
                </c:pt>
                <c:pt idx="245">
                  <c:v>3</c:v>
                </c:pt>
                <c:pt idx="246">
                  <c:v>6</c:v>
                </c:pt>
                <c:pt idx="247">
                  <c:v>8</c:v>
                </c:pt>
                <c:pt idx="248">
                  <c:v>8</c:v>
                </c:pt>
                <c:pt idx="249">
                  <c:v>9</c:v>
                </c:pt>
                <c:pt idx="250">
                  <c:v>2</c:v>
                </c:pt>
                <c:pt idx="251">
                  <c:v>1</c:v>
                </c:pt>
              </c:numCache>
            </c:numRef>
          </c:val>
          <c:extLst>
            <c:ext xmlns:c16="http://schemas.microsoft.com/office/drawing/2014/chart" uri="{C3380CC4-5D6E-409C-BE32-E72D297353CC}">
              <c16:uniqueId val="{0000000E-0FB6-4207-A3B6-E163078A0023}"/>
            </c:ext>
          </c:extLst>
        </c:ser>
        <c:ser>
          <c:idx val="15"/>
          <c:order val="15"/>
          <c:tx>
            <c:strRef>
              <c:f>'1. INFORMACION ACUMULADA'!$Q$5:$Q$13</c:f>
              <c:strCache>
                <c:ptCount val="9"/>
                <c:pt idx="0">
                  <c:v>2. Sector</c:v>
                </c:pt>
                <c:pt idx="1">
                  <c:v>$ 2.789.956.000</c:v>
                </c:pt>
                <c:pt idx="2">
                  <c:v>$ 2.650.957.650</c:v>
                </c:pt>
                <c:pt idx="7">
                  <c:v>11</c:v>
                </c:pt>
                <c:pt idx="8">
                  <c:v>Número  de Identificación del contratista
(Cédula o NIT sin puntos, comas ni caracteres especiales y sin digito de verificación)</c:v>
                </c:pt>
              </c:strCache>
            </c:strRef>
          </c:tx>
          <c:spPr>
            <a:solidFill>
              <a:schemeClr val="accent4">
                <a:lumMod val="80000"/>
                <a:lumOff val="20000"/>
              </a:schemeClr>
            </a:solidFill>
            <a:ln>
              <a:noFill/>
            </a:ln>
            <a:effectLst/>
          </c:spPr>
          <c:invertIfNegative val="0"/>
          <c:val>
            <c:numRef>
              <c:f>'1. INFORMACION ACUMULADA'!$Q$14:$Q$271</c:f>
              <c:numCache>
                <c:formatCode>0</c:formatCode>
                <c:ptCount val="258"/>
                <c:pt idx="0">
                  <c:v>1030610164</c:v>
                </c:pt>
                <c:pt idx="1">
                  <c:v>52967366</c:v>
                </c:pt>
                <c:pt idx="2">
                  <c:v>1075237430</c:v>
                </c:pt>
                <c:pt idx="3">
                  <c:v>39682218</c:v>
                </c:pt>
                <c:pt idx="4">
                  <c:v>1026253687</c:v>
                </c:pt>
                <c:pt idx="5">
                  <c:v>1019076465</c:v>
                </c:pt>
                <c:pt idx="6">
                  <c:v>1048205442</c:v>
                </c:pt>
                <c:pt idx="7">
                  <c:v>1019006008</c:v>
                </c:pt>
                <c:pt idx="8">
                  <c:v>1020796899</c:v>
                </c:pt>
                <c:pt idx="9">
                  <c:v>51657917</c:v>
                </c:pt>
                <c:pt idx="10">
                  <c:v>1023888264</c:v>
                </c:pt>
                <c:pt idx="11">
                  <c:v>52155157</c:v>
                </c:pt>
                <c:pt idx="12">
                  <c:v>52380146</c:v>
                </c:pt>
                <c:pt idx="13">
                  <c:v>77183787</c:v>
                </c:pt>
                <c:pt idx="14">
                  <c:v>9770381</c:v>
                </c:pt>
                <c:pt idx="15">
                  <c:v>1019088970</c:v>
                </c:pt>
                <c:pt idx="16">
                  <c:v>1020839818</c:v>
                </c:pt>
                <c:pt idx="17">
                  <c:v>1032656249</c:v>
                </c:pt>
                <c:pt idx="18">
                  <c:v>1032656045</c:v>
                </c:pt>
                <c:pt idx="19">
                  <c:v>79816851</c:v>
                </c:pt>
                <c:pt idx="20">
                  <c:v>19271225</c:v>
                </c:pt>
                <c:pt idx="21">
                  <c:v>79632420</c:v>
                </c:pt>
                <c:pt idx="22">
                  <c:v>1030562593</c:v>
                </c:pt>
                <c:pt idx="23">
                  <c:v>1069737202</c:v>
                </c:pt>
                <c:pt idx="24">
                  <c:v>1022943098</c:v>
                </c:pt>
                <c:pt idx="25">
                  <c:v>1015436119</c:v>
                </c:pt>
                <c:pt idx="26">
                  <c:v>1023019741</c:v>
                </c:pt>
                <c:pt idx="27">
                  <c:v>1023861638</c:v>
                </c:pt>
                <c:pt idx="28">
                  <c:v>79727160</c:v>
                </c:pt>
                <c:pt idx="29">
                  <c:v>11388875</c:v>
                </c:pt>
                <c:pt idx="30">
                  <c:v>1023015837</c:v>
                </c:pt>
                <c:pt idx="31">
                  <c:v>80877733</c:v>
                </c:pt>
                <c:pt idx="32">
                  <c:v>11448287</c:v>
                </c:pt>
                <c:pt idx="33">
                  <c:v>1022924525</c:v>
                </c:pt>
                <c:pt idx="34">
                  <c:v>1015415370</c:v>
                </c:pt>
                <c:pt idx="35">
                  <c:v>79889352</c:v>
                </c:pt>
                <c:pt idx="36">
                  <c:v>52008301</c:v>
                </c:pt>
                <c:pt idx="37">
                  <c:v>1007829181</c:v>
                </c:pt>
                <c:pt idx="38">
                  <c:v>79819241</c:v>
                </c:pt>
                <c:pt idx="39">
                  <c:v>1014239239</c:v>
                </c:pt>
                <c:pt idx="40">
                  <c:v>52211430</c:v>
                </c:pt>
                <c:pt idx="41">
                  <c:v>52516975</c:v>
                </c:pt>
                <c:pt idx="42">
                  <c:v>52558577</c:v>
                </c:pt>
                <c:pt idx="43">
                  <c:v>1016031740</c:v>
                </c:pt>
                <c:pt idx="44">
                  <c:v>1014306050</c:v>
                </c:pt>
                <c:pt idx="45">
                  <c:v>79639287</c:v>
                </c:pt>
                <c:pt idx="46">
                  <c:v>1032656281</c:v>
                </c:pt>
                <c:pt idx="47">
                  <c:v>1032656360</c:v>
                </c:pt>
                <c:pt idx="48">
                  <c:v>1022998108</c:v>
                </c:pt>
                <c:pt idx="49">
                  <c:v>9695442</c:v>
                </c:pt>
                <c:pt idx="50">
                  <c:v>1020802394</c:v>
                </c:pt>
                <c:pt idx="51">
                  <c:v>1014264950</c:v>
                </c:pt>
                <c:pt idx="52">
                  <c:v>1016062253</c:v>
                </c:pt>
                <c:pt idx="53">
                  <c:v>79763739</c:v>
                </c:pt>
                <c:pt idx="54">
                  <c:v>79381209</c:v>
                </c:pt>
                <c:pt idx="55">
                  <c:v>1053803005</c:v>
                </c:pt>
                <c:pt idx="56">
                  <c:v>53074893</c:v>
                </c:pt>
                <c:pt idx="57">
                  <c:v>1026277892</c:v>
                </c:pt>
                <c:pt idx="58">
                  <c:v>80016995</c:v>
                </c:pt>
                <c:pt idx="59">
                  <c:v>1000601472</c:v>
                </c:pt>
                <c:pt idx="60">
                  <c:v>3129847</c:v>
                </c:pt>
                <c:pt idx="61">
                  <c:v>52185103</c:v>
                </c:pt>
                <c:pt idx="62">
                  <c:v>1010204948</c:v>
                </c:pt>
                <c:pt idx="63">
                  <c:v>1018498031</c:v>
                </c:pt>
                <c:pt idx="64">
                  <c:v>52231511</c:v>
                </c:pt>
                <c:pt idx="65">
                  <c:v>79972956</c:v>
                </c:pt>
                <c:pt idx="66">
                  <c:v>1013598298</c:v>
                </c:pt>
                <c:pt idx="67">
                  <c:v>52900762</c:v>
                </c:pt>
                <c:pt idx="68">
                  <c:v>79632494</c:v>
                </c:pt>
                <c:pt idx="69">
                  <c:v>79216776</c:v>
                </c:pt>
                <c:pt idx="70">
                  <c:v>1032460361</c:v>
                </c:pt>
                <c:pt idx="71">
                  <c:v>1010000989</c:v>
                </c:pt>
                <c:pt idx="72">
                  <c:v>52524470</c:v>
                </c:pt>
                <c:pt idx="73">
                  <c:v>52777050</c:v>
                </c:pt>
                <c:pt idx="74">
                  <c:v>79358856</c:v>
                </c:pt>
                <c:pt idx="75">
                  <c:v>79266150</c:v>
                </c:pt>
                <c:pt idx="76">
                  <c:v>1069749786</c:v>
                </c:pt>
                <c:pt idx="77">
                  <c:v>1015419501</c:v>
                </c:pt>
                <c:pt idx="78">
                  <c:v>1022323083</c:v>
                </c:pt>
                <c:pt idx="79">
                  <c:v>1022988839</c:v>
                </c:pt>
                <c:pt idx="80">
                  <c:v>19157189</c:v>
                </c:pt>
                <c:pt idx="81">
                  <c:v>81715533</c:v>
                </c:pt>
                <c:pt idx="82">
                  <c:v>1022390655</c:v>
                </c:pt>
                <c:pt idx="83">
                  <c:v>79889687</c:v>
                </c:pt>
                <c:pt idx="84">
                  <c:v>1032656287</c:v>
                </c:pt>
                <c:pt idx="85">
                  <c:v>1022938049</c:v>
                </c:pt>
                <c:pt idx="86">
                  <c:v>79462118</c:v>
                </c:pt>
                <c:pt idx="87">
                  <c:v>80451743</c:v>
                </c:pt>
                <c:pt idx="88">
                  <c:v>79565214</c:v>
                </c:pt>
                <c:pt idx="89">
                  <c:v>1070750533</c:v>
                </c:pt>
                <c:pt idx="90">
                  <c:v>1023037487</c:v>
                </c:pt>
                <c:pt idx="91">
                  <c:v>1090424977</c:v>
                </c:pt>
                <c:pt idx="92">
                  <c:v>79625519</c:v>
                </c:pt>
                <c:pt idx="93">
                  <c:v>28723701</c:v>
                </c:pt>
                <c:pt idx="94">
                  <c:v>1032656406</c:v>
                </c:pt>
                <c:pt idx="95">
                  <c:v>860518862</c:v>
                </c:pt>
                <c:pt idx="96">
                  <c:v>1023019730</c:v>
                </c:pt>
                <c:pt idx="97">
                  <c:v>52809596</c:v>
                </c:pt>
                <c:pt idx="98">
                  <c:v>1055314053</c:v>
                </c:pt>
                <c:pt idx="99">
                  <c:v>79632409</c:v>
                </c:pt>
                <c:pt idx="100">
                  <c:v>1012368691</c:v>
                </c:pt>
                <c:pt idx="101">
                  <c:v>1030591646</c:v>
                </c:pt>
                <c:pt idx="102">
                  <c:v>80742188</c:v>
                </c:pt>
                <c:pt idx="103">
                  <c:v>79819196</c:v>
                </c:pt>
                <c:pt idx="104">
                  <c:v>1032656218</c:v>
                </c:pt>
                <c:pt idx="105">
                  <c:v>52372021</c:v>
                </c:pt>
                <c:pt idx="106">
                  <c:v>1018414927</c:v>
                </c:pt>
                <c:pt idx="107">
                  <c:v>80489721</c:v>
                </c:pt>
                <c:pt idx="108">
                  <c:v>1033676728</c:v>
                </c:pt>
                <c:pt idx="109">
                  <c:v>79519630</c:v>
                </c:pt>
                <c:pt idx="110">
                  <c:v>1023017436</c:v>
                </c:pt>
                <c:pt idx="111">
                  <c:v>1023025796</c:v>
                </c:pt>
                <c:pt idx="112">
                  <c:v>80559448</c:v>
                </c:pt>
                <c:pt idx="113">
                  <c:v>1077034483</c:v>
                </c:pt>
                <c:pt idx="114">
                  <c:v>1023020151</c:v>
                </c:pt>
                <c:pt idx="115">
                  <c:v>79887251</c:v>
                </c:pt>
                <c:pt idx="116">
                  <c:v>174188</c:v>
                </c:pt>
                <c:pt idx="117">
                  <c:v>1023906225</c:v>
                </c:pt>
                <c:pt idx="118">
                  <c:v>1073606208</c:v>
                </c:pt>
                <c:pt idx="119">
                  <c:v>1033767652</c:v>
                </c:pt>
                <c:pt idx="120">
                  <c:v>80452901</c:v>
                </c:pt>
                <c:pt idx="121">
                  <c:v>80804748</c:v>
                </c:pt>
                <c:pt idx="122">
                  <c:v>80419747</c:v>
                </c:pt>
                <c:pt idx="123">
                  <c:v>19230696</c:v>
                </c:pt>
                <c:pt idx="124">
                  <c:v>1007395591</c:v>
                </c:pt>
                <c:pt idx="125">
                  <c:v>1016101268</c:v>
                </c:pt>
                <c:pt idx="126">
                  <c:v>1069230738</c:v>
                </c:pt>
                <c:pt idx="127">
                  <c:v>1030671895</c:v>
                </c:pt>
                <c:pt idx="128">
                  <c:v>80380149</c:v>
                </c:pt>
                <c:pt idx="129">
                  <c:v>1136888698</c:v>
                </c:pt>
                <c:pt idx="130">
                  <c:v>900465924</c:v>
                </c:pt>
                <c:pt idx="131">
                  <c:v>9695442</c:v>
                </c:pt>
                <c:pt idx="132">
                  <c:v>900585357</c:v>
                </c:pt>
                <c:pt idx="133">
                  <c:v>900360948</c:v>
                </c:pt>
                <c:pt idx="134">
                  <c:v>1000691517</c:v>
                </c:pt>
                <c:pt idx="135">
                  <c:v>80897743</c:v>
                </c:pt>
                <c:pt idx="136">
                  <c:v>1047406951</c:v>
                </c:pt>
                <c:pt idx="137">
                  <c:v>1012413960</c:v>
                </c:pt>
                <c:pt idx="138">
                  <c:v>81715533</c:v>
                </c:pt>
                <c:pt idx="139">
                  <c:v>3249841</c:v>
                </c:pt>
                <c:pt idx="140">
                  <c:v>860518862</c:v>
                </c:pt>
                <c:pt idx="141">
                  <c:v>80727859</c:v>
                </c:pt>
                <c:pt idx="142">
                  <c:v>79957036</c:v>
                </c:pt>
                <c:pt idx="143">
                  <c:v>1019019834</c:v>
                </c:pt>
                <c:pt idx="144">
                  <c:v>52516975</c:v>
                </c:pt>
                <c:pt idx="145">
                  <c:v>1020839818</c:v>
                </c:pt>
                <c:pt idx="146">
                  <c:v>53095155</c:v>
                </c:pt>
                <c:pt idx="147">
                  <c:v>1023006848</c:v>
                </c:pt>
                <c:pt idx="148">
                  <c:v>79428028</c:v>
                </c:pt>
                <c:pt idx="149">
                  <c:v>860524654</c:v>
                </c:pt>
                <c:pt idx="150">
                  <c:v>79640478</c:v>
                </c:pt>
                <c:pt idx="151">
                  <c:v>1024555613</c:v>
                </c:pt>
                <c:pt idx="152">
                  <c:v>1013642097</c:v>
                </c:pt>
                <c:pt idx="153">
                  <c:v>52900762</c:v>
                </c:pt>
                <c:pt idx="154">
                  <c:v>1024559011</c:v>
                </c:pt>
                <c:pt idx="155">
                  <c:v>1030591646</c:v>
                </c:pt>
                <c:pt idx="156">
                  <c:v>899999115</c:v>
                </c:pt>
                <c:pt idx="157">
                  <c:v>79984076</c:v>
                </c:pt>
                <c:pt idx="158">
                  <c:v>860518862</c:v>
                </c:pt>
                <c:pt idx="159">
                  <c:v>860037013</c:v>
                </c:pt>
                <c:pt idx="160">
                  <c:v>1024479198</c:v>
                </c:pt>
                <c:pt idx="161">
                  <c:v>1032379433</c:v>
                </c:pt>
                <c:pt idx="162">
                  <c:v>900063026</c:v>
                </c:pt>
                <c:pt idx="163">
                  <c:v>900552715</c:v>
                </c:pt>
                <c:pt idx="164">
                  <c:v>900552715</c:v>
                </c:pt>
                <c:pt idx="165">
                  <c:v>900552715</c:v>
                </c:pt>
                <c:pt idx="166">
                  <c:v>900552715</c:v>
                </c:pt>
                <c:pt idx="167">
                  <c:v>900552715</c:v>
                </c:pt>
                <c:pt idx="168">
                  <c:v>830016004</c:v>
                </c:pt>
                <c:pt idx="169">
                  <c:v>830016004</c:v>
                </c:pt>
                <c:pt idx="170">
                  <c:v>830016004</c:v>
                </c:pt>
                <c:pt idx="171">
                  <c:v>830016004</c:v>
                </c:pt>
                <c:pt idx="172">
                  <c:v>830016004</c:v>
                </c:pt>
                <c:pt idx="173">
                  <c:v>899999061</c:v>
                </c:pt>
                <c:pt idx="174">
                  <c:v>1072661424</c:v>
                </c:pt>
                <c:pt idx="175">
                  <c:v>900063026</c:v>
                </c:pt>
                <c:pt idx="176">
                  <c:v>900063026</c:v>
                </c:pt>
                <c:pt idx="177">
                  <c:v>900063026</c:v>
                </c:pt>
                <c:pt idx="178">
                  <c:v>900063026</c:v>
                </c:pt>
                <c:pt idx="179">
                  <c:v>900063026</c:v>
                </c:pt>
                <c:pt idx="180">
                  <c:v>900063026</c:v>
                </c:pt>
                <c:pt idx="181">
                  <c:v>900063026</c:v>
                </c:pt>
                <c:pt idx="182">
                  <c:v>900063026</c:v>
                </c:pt>
                <c:pt idx="183">
                  <c:v>900063026</c:v>
                </c:pt>
                <c:pt idx="184">
                  <c:v>900063026</c:v>
                </c:pt>
                <c:pt idx="185">
                  <c:v>900063026</c:v>
                </c:pt>
                <c:pt idx="186">
                  <c:v>900063026</c:v>
                </c:pt>
                <c:pt idx="187">
                  <c:v>900063026</c:v>
                </c:pt>
                <c:pt idx="188">
                  <c:v>830070987</c:v>
                </c:pt>
                <c:pt idx="189">
                  <c:v>1016043437</c:v>
                </c:pt>
                <c:pt idx="190">
                  <c:v>1022399769</c:v>
                </c:pt>
                <c:pt idx="191">
                  <c:v>1010237047</c:v>
                </c:pt>
                <c:pt idx="192">
                  <c:v>52215660</c:v>
                </c:pt>
                <c:pt idx="193">
                  <c:v>899999115</c:v>
                </c:pt>
                <c:pt idx="194">
                  <c:v>3096924</c:v>
                </c:pt>
                <c:pt idx="195">
                  <c:v>1022965898</c:v>
                </c:pt>
                <c:pt idx="196">
                  <c:v>1023022723</c:v>
                </c:pt>
                <c:pt idx="197">
                  <c:v>1023001200</c:v>
                </c:pt>
                <c:pt idx="198">
                  <c:v>53054010</c:v>
                </c:pt>
                <c:pt idx="199">
                  <c:v>35425308</c:v>
                </c:pt>
                <c:pt idx="200">
                  <c:v>38246402</c:v>
                </c:pt>
                <c:pt idx="201">
                  <c:v>900693354</c:v>
                </c:pt>
                <c:pt idx="202">
                  <c:v>19314816</c:v>
                </c:pt>
                <c:pt idx="203">
                  <c:v>52099210</c:v>
                </c:pt>
                <c:pt idx="204">
                  <c:v>1007297824</c:v>
                </c:pt>
                <c:pt idx="205">
                  <c:v>79705458</c:v>
                </c:pt>
                <c:pt idx="206">
                  <c:v>11336536</c:v>
                </c:pt>
                <c:pt idx="207">
                  <c:v>1014256316</c:v>
                </c:pt>
                <c:pt idx="208">
                  <c:v>20645897</c:v>
                </c:pt>
                <c:pt idx="209">
                  <c:v>1072896239</c:v>
                </c:pt>
                <c:pt idx="210">
                  <c:v>13706284</c:v>
                </c:pt>
                <c:pt idx="211">
                  <c:v>1018477511</c:v>
                </c:pt>
                <c:pt idx="212">
                  <c:v>1023029369</c:v>
                </c:pt>
                <c:pt idx="213">
                  <c:v>830070987</c:v>
                </c:pt>
                <c:pt idx="214">
                  <c:v>1030609055</c:v>
                </c:pt>
                <c:pt idx="215">
                  <c:v>901538309</c:v>
                </c:pt>
                <c:pt idx="216">
                  <c:v>901538309</c:v>
                </c:pt>
                <c:pt idx="217">
                  <c:v>901538309</c:v>
                </c:pt>
                <c:pt idx="218">
                  <c:v>901023218</c:v>
                </c:pt>
                <c:pt idx="219">
                  <c:v>901023218</c:v>
                </c:pt>
                <c:pt idx="220">
                  <c:v>901023218</c:v>
                </c:pt>
                <c:pt idx="221">
                  <c:v>901023218</c:v>
                </c:pt>
                <c:pt idx="222">
                  <c:v>901023218</c:v>
                </c:pt>
                <c:pt idx="223">
                  <c:v>901023218</c:v>
                </c:pt>
                <c:pt idx="224">
                  <c:v>901023218</c:v>
                </c:pt>
                <c:pt idx="225">
                  <c:v>1014280764</c:v>
                </c:pt>
                <c:pt idx="226">
                  <c:v>79632427</c:v>
                </c:pt>
                <c:pt idx="227">
                  <c:v>1013589893</c:v>
                </c:pt>
                <c:pt idx="228">
                  <c:v>19156526</c:v>
                </c:pt>
                <c:pt idx="229">
                  <c:v>1022991460</c:v>
                </c:pt>
                <c:pt idx="230">
                  <c:v>900958564</c:v>
                </c:pt>
                <c:pt idx="231">
                  <c:v>900958564</c:v>
                </c:pt>
                <c:pt idx="232">
                  <c:v>901035950</c:v>
                </c:pt>
                <c:pt idx="233">
                  <c:v>901035950</c:v>
                </c:pt>
                <c:pt idx="234">
                  <c:v>900017592</c:v>
                </c:pt>
                <c:pt idx="235">
                  <c:v>9015530603</c:v>
                </c:pt>
                <c:pt idx="236">
                  <c:v>9015530603</c:v>
                </c:pt>
                <c:pt idx="237">
                  <c:v>900360948</c:v>
                </c:pt>
                <c:pt idx="238">
                  <c:v>900360948</c:v>
                </c:pt>
                <c:pt idx="239">
                  <c:v>900360948</c:v>
                </c:pt>
                <c:pt idx="240">
                  <c:v>900360948</c:v>
                </c:pt>
                <c:pt idx="241">
                  <c:v>900360948</c:v>
                </c:pt>
                <c:pt idx="242">
                  <c:v>900360948</c:v>
                </c:pt>
                <c:pt idx="243">
                  <c:v>900360948</c:v>
                </c:pt>
                <c:pt idx="244">
                  <c:v>900360948</c:v>
                </c:pt>
                <c:pt idx="245">
                  <c:v>900360948</c:v>
                </c:pt>
                <c:pt idx="246">
                  <c:v>890802221</c:v>
                </c:pt>
                <c:pt idx="247">
                  <c:v>9015518047</c:v>
                </c:pt>
                <c:pt idx="248">
                  <c:v>9015518047</c:v>
                </c:pt>
                <c:pt idx="249">
                  <c:v>9003467799</c:v>
                </c:pt>
                <c:pt idx="250">
                  <c:v>52268409</c:v>
                </c:pt>
                <c:pt idx="251">
                  <c:v>899999061</c:v>
                </c:pt>
                <c:pt idx="252">
                  <c:v>860010451</c:v>
                </c:pt>
                <c:pt idx="253">
                  <c:v>901374618</c:v>
                </c:pt>
                <c:pt idx="254">
                  <c:v>830037946</c:v>
                </c:pt>
                <c:pt idx="255">
                  <c:v>830095213</c:v>
                </c:pt>
                <c:pt idx="256">
                  <c:v>830037946</c:v>
                </c:pt>
                <c:pt idx="257">
                  <c:v>830037946</c:v>
                </c:pt>
              </c:numCache>
            </c:numRef>
          </c:val>
          <c:extLst>
            <c:ext xmlns:c16="http://schemas.microsoft.com/office/drawing/2014/chart" uri="{C3380CC4-5D6E-409C-BE32-E72D297353CC}">
              <c16:uniqueId val="{0000000F-0FB6-4207-A3B6-E163078A0023}"/>
            </c:ext>
          </c:extLst>
        </c:ser>
        <c:ser>
          <c:idx val="16"/>
          <c:order val="16"/>
          <c:tx>
            <c:strRef>
              <c:f>'1. INFORMACION ACUMULADA'!$R$5:$R$13</c:f>
              <c:strCache>
                <c:ptCount val="9"/>
                <c:pt idx="0">
                  <c:v>2. Sector</c:v>
                </c:pt>
                <c:pt idx="1">
                  <c:v>$ 2.789.956.000</c:v>
                </c:pt>
                <c:pt idx="2">
                  <c:v>$ 2.650.957.650</c:v>
                </c:pt>
                <c:pt idx="7">
                  <c:v>11</c:v>
                </c:pt>
                <c:pt idx="8">
                  <c:v>Nombre del contratista
  (según el caso: nombres y apellidos o Razón social y Tipo societario)</c:v>
                </c:pt>
              </c:strCache>
            </c:strRef>
          </c:tx>
          <c:spPr>
            <a:solidFill>
              <a:schemeClr val="accent5">
                <a:lumMod val="80000"/>
                <a:lumOff val="20000"/>
              </a:schemeClr>
            </a:solidFill>
            <a:ln>
              <a:noFill/>
            </a:ln>
            <a:effectLst/>
          </c:spPr>
          <c:invertIfNegative val="0"/>
          <c:val>
            <c:numRef>
              <c:f>'1. INFORMACION ACUMULADA'!$R$14:$R$271</c:f>
              <c:numCache>
                <c:formatCode>0</c:formatCode>
                <c:ptCount val="25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numCache>
            </c:numRef>
          </c:val>
          <c:extLst>
            <c:ext xmlns:c16="http://schemas.microsoft.com/office/drawing/2014/chart" uri="{C3380CC4-5D6E-409C-BE32-E72D297353CC}">
              <c16:uniqueId val="{00000010-0FB6-4207-A3B6-E163078A0023}"/>
            </c:ext>
          </c:extLst>
        </c:ser>
        <c:ser>
          <c:idx val="17"/>
          <c:order val="17"/>
          <c:tx>
            <c:strRef>
              <c:f>'1. INFORMACION ACUMULADA'!#REF!</c:f>
              <c:strCache>
                <c:ptCount val="1"/>
                <c:pt idx="0">
                  <c:v>#REF!</c:v>
                </c:pt>
              </c:strCache>
            </c:strRef>
          </c:tx>
          <c:spPr>
            <a:solidFill>
              <a:schemeClr val="accent6">
                <a:lumMod val="80000"/>
                <a:lumOff val="20000"/>
              </a:schemeClr>
            </a:solidFill>
            <a:ln>
              <a:noFill/>
            </a:ln>
            <a:effectLst/>
          </c:spPr>
          <c:invertIfNegative val="0"/>
          <c:val>
            <c:numRef>
              <c:f>'1. INFORMACION ACUMULADA'!#REF!</c:f>
              <c:numCache>
                <c:formatCode>General</c:formatCode>
                <c:ptCount val="1"/>
                <c:pt idx="0">
                  <c:v>1</c:v>
                </c:pt>
              </c:numCache>
            </c:numRef>
          </c:val>
          <c:extLst>
            <c:ext xmlns:c16="http://schemas.microsoft.com/office/drawing/2014/chart" uri="{C3380CC4-5D6E-409C-BE32-E72D297353CC}">
              <c16:uniqueId val="{00000011-0FB6-4207-A3B6-E163078A0023}"/>
            </c:ext>
          </c:extLst>
        </c:ser>
        <c:ser>
          <c:idx val="18"/>
          <c:order val="18"/>
          <c:tx>
            <c:strRef>
              <c:f>'1. INFORMACION ACUMULADA'!#REF!</c:f>
              <c:strCache>
                <c:ptCount val="1"/>
                <c:pt idx="0">
                  <c:v>#REF!</c:v>
                </c:pt>
              </c:strCache>
            </c:strRef>
          </c:tx>
          <c:spPr>
            <a:solidFill>
              <a:schemeClr val="accent1">
                <a:lumMod val="80000"/>
              </a:schemeClr>
            </a:solidFill>
            <a:ln>
              <a:noFill/>
            </a:ln>
            <a:effectLst/>
          </c:spPr>
          <c:invertIfNegative val="0"/>
          <c:val>
            <c:numRef>
              <c:f>'1. INFORMACION ACUMULADA'!#REF!</c:f>
              <c:numCache>
                <c:formatCode>General</c:formatCode>
                <c:ptCount val="1"/>
                <c:pt idx="0">
                  <c:v>1</c:v>
                </c:pt>
              </c:numCache>
            </c:numRef>
          </c:val>
          <c:extLst>
            <c:ext xmlns:c16="http://schemas.microsoft.com/office/drawing/2014/chart" uri="{C3380CC4-5D6E-409C-BE32-E72D297353CC}">
              <c16:uniqueId val="{00000012-0FB6-4207-A3B6-E163078A0023}"/>
            </c:ext>
          </c:extLst>
        </c:ser>
        <c:ser>
          <c:idx val="19"/>
          <c:order val="19"/>
          <c:tx>
            <c:strRef>
              <c:f>'1. INFORMACION ACUMULADA'!$S$5:$S$13</c:f>
              <c:strCache>
                <c:ptCount val="9"/>
                <c:pt idx="0">
                  <c:v>2. Sector</c:v>
                </c:pt>
                <c:pt idx="1">
                  <c:v>$ 2.789.956.000</c:v>
                </c:pt>
                <c:pt idx="2">
                  <c:v>$ 2.650.957.650</c:v>
                </c:pt>
                <c:pt idx="7">
                  <c:v>11</c:v>
                </c:pt>
                <c:pt idx="8">
                  <c:v>Naturaleza Jurídica</c:v>
                </c:pt>
              </c:strCache>
            </c:strRef>
          </c:tx>
          <c:spPr>
            <a:solidFill>
              <a:schemeClr val="accent2">
                <a:lumMod val="80000"/>
              </a:schemeClr>
            </a:solidFill>
            <a:ln>
              <a:noFill/>
            </a:ln>
            <a:effectLst/>
          </c:spPr>
          <c:invertIfNegative val="0"/>
          <c:val>
            <c:numRef>
              <c:f>'1. INFORMACION ACUMULADA'!$S$14:$S$271</c:f>
              <c:numCache>
                <c:formatCode>0</c:formatCode>
                <c:ptCount val="25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numCache>
            </c:numRef>
          </c:val>
          <c:extLst>
            <c:ext xmlns:c16="http://schemas.microsoft.com/office/drawing/2014/chart" uri="{C3380CC4-5D6E-409C-BE32-E72D297353CC}">
              <c16:uniqueId val="{00000013-0FB6-4207-A3B6-E163078A0023}"/>
            </c:ext>
          </c:extLst>
        </c:ser>
        <c:ser>
          <c:idx val="20"/>
          <c:order val="20"/>
          <c:tx>
            <c:strRef>
              <c:f>'1. INFORMACION ACUMULADA'!$T$5:$T$13</c:f>
              <c:strCache>
                <c:ptCount val="9"/>
                <c:pt idx="0">
                  <c:v>2. Sector</c:v>
                </c:pt>
                <c:pt idx="1">
                  <c:v>$ 2.789.956.000</c:v>
                </c:pt>
                <c:pt idx="2">
                  <c:v>$ 2.650.957.650</c:v>
                </c:pt>
                <c:pt idx="7">
                  <c:v>11</c:v>
                </c:pt>
                <c:pt idx="8">
                  <c:v>Número  de Identificación del integrante del Consorcio o U.T.
(Cédula o NIT sin puntos, comas ni caracteres especiales y sin digito de verificación)</c:v>
                </c:pt>
              </c:strCache>
            </c:strRef>
          </c:tx>
          <c:spPr>
            <a:solidFill>
              <a:schemeClr val="accent3">
                <a:lumMod val="80000"/>
              </a:schemeClr>
            </a:solidFill>
            <a:ln>
              <a:noFill/>
            </a:ln>
            <a:effectLst/>
          </c:spPr>
          <c:invertIfNegative val="0"/>
          <c:val>
            <c:numRef>
              <c:f>'1. INFORMACION ACUMULADA'!$T$14:$T$271</c:f>
              <c:numCache>
                <c:formatCode>0</c:formatCode>
                <c:ptCount val="258"/>
                <c:pt idx="215">
                  <c:v>830010893</c:v>
                </c:pt>
                <c:pt idx="216">
                  <c:v>901198163</c:v>
                </c:pt>
                <c:pt idx="217">
                  <c:v>900424306</c:v>
                </c:pt>
                <c:pt idx="235">
                  <c:v>79865330</c:v>
                </c:pt>
                <c:pt idx="236">
                  <c:v>8300810781</c:v>
                </c:pt>
                <c:pt idx="247">
                  <c:v>8300108934</c:v>
                </c:pt>
                <c:pt idx="248">
                  <c:v>9011981630</c:v>
                </c:pt>
              </c:numCache>
            </c:numRef>
          </c:val>
          <c:extLst>
            <c:ext xmlns:c16="http://schemas.microsoft.com/office/drawing/2014/chart" uri="{C3380CC4-5D6E-409C-BE32-E72D297353CC}">
              <c16:uniqueId val="{00000014-0FB6-4207-A3B6-E163078A0023}"/>
            </c:ext>
          </c:extLst>
        </c:ser>
        <c:ser>
          <c:idx val="21"/>
          <c:order val="21"/>
          <c:tx>
            <c:strRef>
              <c:f>'1. INFORMACION ACUMULADA'!$U$5:$U$13</c:f>
              <c:strCache>
                <c:ptCount val="9"/>
                <c:pt idx="0">
                  <c:v>2. Sector</c:v>
                </c:pt>
                <c:pt idx="1">
                  <c:v>$ 2.789.956.000</c:v>
                </c:pt>
                <c:pt idx="2">
                  <c:v>$ 2.650.957.650</c:v>
                </c:pt>
                <c:pt idx="7">
                  <c:v>11</c:v>
                </c:pt>
                <c:pt idx="8">
                  <c:v>Nombre del Integrante del Consorcio o U.T. y Tipo societario
 (Según el caso: nombres y apellidos o razón social y tipo societario)</c:v>
                </c:pt>
              </c:strCache>
            </c:strRef>
          </c:tx>
          <c:spPr>
            <a:solidFill>
              <a:schemeClr val="accent4">
                <a:lumMod val="80000"/>
              </a:schemeClr>
            </a:solidFill>
            <a:ln>
              <a:noFill/>
            </a:ln>
            <a:effectLst/>
          </c:spPr>
          <c:invertIfNegative val="0"/>
          <c:val>
            <c:numRef>
              <c:f>'1. INFORMACION ACUMULADA'!$U$14:$U$271</c:f>
              <c:numCache>
                <c:formatCode>@</c:formatCode>
                <c:ptCount val="258"/>
                <c:pt idx="215">
                  <c:v>0</c:v>
                </c:pt>
                <c:pt idx="216">
                  <c:v>0</c:v>
                </c:pt>
                <c:pt idx="217">
                  <c:v>0</c:v>
                </c:pt>
                <c:pt idx="235" formatCode="0">
                  <c:v>0</c:v>
                </c:pt>
                <c:pt idx="236" formatCode="0">
                  <c:v>0</c:v>
                </c:pt>
                <c:pt idx="247">
                  <c:v>0</c:v>
                </c:pt>
                <c:pt idx="248">
                  <c:v>0</c:v>
                </c:pt>
              </c:numCache>
            </c:numRef>
          </c:val>
          <c:extLst>
            <c:ext xmlns:c16="http://schemas.microsoft.com/office/drawing/2014/chart" uri="{C3380CC4-5D6E-409C-BE32-E72D297353CC}">
              <c16:uniqueId val="{00000015-0FB6-4207-A3B6-E163078A0023}"/>
            </c:ext>
          </c:extLst>
        </c:ser>
        <c:ser>
          <c:idx val="22"/>
          <c:order val="22"/>
          <c:tx>
            <c:strRef>
              <c:f>'1. INFORMACION ACUMULADA'!$V$5:$V$13</c:f>
              <c:strCache>
                <c:ptCount val="9"/>
                <c:pt idx="0">
                  <c:v>2. Sector</c:v>
                </c:pt>
                <c:pt idx="1">
                  <c:v>$ 2.789.956.000</c:v>
                </c:pt>
                <c:pt idx="2">
                  <c:v>$ 2.650.957.650</c:v>
                </c:pt>
                <c:pt idx="7">
                  <c:v>11</c:v>
                </c:pt>
                <c:pt idx="8">
                  <c:v>% Participación (indicar solo el numero del porcentaje, sin caracteres especiales)</c:v>
                </c:pt>
              </c:strCache>
            </c:strRef>
          </c:tx>
          <c:spPr>
            <a:solidFill>
              <a:schemeClr val="accent5">
                <a:lumMod val="80000"/>
              </a:schemeClr>
            </a:solidFill>
            <a:ln>
              <a:noFill/>
            </a:ln>
            <a:effectLst/>
          </c:spPr>
          <c:invertIfNegative val="0"/>
          <c:val>
            <c:numRef>
              <c:f>'1. INFORMACION ACUMULADA'!$V$14:$V$271</c:f>
              <c:numCache>
                <c:formatCode>0%</c:formatCode>
                <c:ptCount val="258"/>
                <c:pt idx="215">
                  <c:v>0.05</c:v>
                </c:pt>
                <c:pt idx="216">
                  <c:v>0.45</c:v>
                </c:pt>
                <c:pt idx="217">
                  <c:v>0.5</c:v>
                </c:pt>
                <c:pt idx="235">
                  <c:v>0.5</c:v>
                </c:pt>
                <c:pt idx="236">
                  <c:v>0.5</c:v>
                </c:pt>
                <c:pt idx="247">
                  <c:v>0.5</c:v>
                </c:pt>
                <c:pt idx="248">
                  <c:v>0.5</c:v>
                </c:pt>
              </c:numCache>
            </c:numRef>
          </c:val>
          <c:extLst>
            <c:ext xmlns:c16="http://schemas.microsoft.com/office/drawing/2014/chart" uri="{C3380CC4-5D6E-409C-BE32-E72D297353CC}">
              <c16:uniqueId val="{00000016-0FB6-4207-A3B6-E163078A0023}"/>
            </c:ext>
          </c:extLst>
        </c:ser>
        <c:ser>
          <c:idx val="23"/>
          <c:order val="23"/>
          <c:tx>
            <c:strRef>
              <c:f>'1. INFORMACION ACUMULADA'!$W$5:$W$13</c:f>
              <c:strCache>
                <c:ptCount val="9"/>
                <c:pt idx="0">
                  <c:v>2. Sector</c:v>
                </c:pt>
                <c:pt idx="1">
                  <c:v>$ 2.789.956.000</c:v>
                </c:pt>
                <c:pt idx="2">
                  <c:v>$ 2.650.957.650</c:v>
                </c:pt>
                <c:pt idx="6">
                  <c:v>2- INFORMACION FINANCIERA</c:v>
                </c:pt>
                <c:pt idx="7">
                  <c:v>12</c:v>
                </c:pt>
                <c:pt idx="8">
                  <c:v>Valor Inicial del contrato</c:v>
                </c:pt>
              </c:strCache>
            </c:strRef>
          </c:tx>
          <c:spPr>
            <a:solidFill>
              <a:schemeClr val="accent6">
                <a:lumMod val="80000"/>
              </a:schemeClr>
            </a:solidFill>
            <a:ln>
              <a:noFill/>
            </a:ln>
            <a:effectLst/>
          </c:spPr>
          <c:invertIfNegative val="0"/>
          <c:val>
            <c:numRef>
              <c:f>'1. INFORMACION ACUMULADA'!$W$14:$W$271</c:f>
              <c:numCache>
                <c:formatCode>#,##0</c:formatCode>
                <c:ptCount val="258"/>
                <c:pt idx="0">
                  <c:v>68000000</c:v>
                </c:pt>
                <c:pt idx="1">
                  <c:v>75000000</c:v>
                </c:pt>
                <c:pt idx="2">
                  <c:v>39000000</c:v>
                </c:pt>
                <c:pt idx="3">
                  <c:v>80000000</c:v>
                </c:pt>
                <c:pt idx="4">
                  <c:v>39000000</c:v>
                </c:pt>
                <c:pt idx="5">
                  <c:v>68000000</c:v>
                </c:pt>
                <c:pt idx="6">
                  <c:v>57000000</c:v>
                </c:pt>
                <c:pt idx="7">
                  <c:v>76000000</c:v>
                </c:pt>
                <c:pt idx="8">
                  <c:v>57000000</c:v>
                </c:pt>
                <c:pt idx="9">
                  <c:v>57000000</c:v>
                </c:pt>
                <c:pt idx="10">
                  <c:v>57000000</c:v>
                </c:pt>
                <c:pt idx="11">
                  <c:v>76000000</c:v>
                </c:pt>
                <c:pt idx="12">
                  <c:v>70000000</c:v>
                </c:pt>
                <c:pt idx="13">
                  <c:v>68000000</c:v>
                </c:pt>
                <c:pt idx="14">
                  <c:v>60000000</c:v>
                </c:pt>
                <c:pt idx="15">
                  <c:v>60000000</c:v>
                </c:pt>
                <c:pt idx="16">
                  <c:v>7800000</c:v>
                </c:pt>
                <c:pt idx="17">
                  <c:v>25500000</c:v>
                </c:pt>
                <c:pt idx="18">
                  <c:v>25500000</c:v>
                </c:pt>
                <c:pt idx="19">
                  <c:v>25500000</c:v>
                </c:pt>
                <c:pt idx="20">
                  <c:v>25500000</c:v>
                </c:pt>
                <c:pt idx="21">
                  <c:v>25500000</c:v>
                </c:pt>
                <c:pt idx="22">
                  <c:v>39000000</c:v>
                </c:pt>
                <c:pt idx="23">
                  <c:v>39000000</c:v>
                </c:pt>
                <c:pt idx="24">
                  <c:v>26000000</c:v>
                </c:pt>
                <c:pt idx="25">
                  <c:v>68000000</c:v>
                </c:pt>
                <c:pt idx="26">
                  <c:v>25000000</c:v>
                </c:pt>
                <c:pt idx="27">
                  <c:v>76000000</c:v>
                </c:pt>
                <c:pt idx="28">
                  <c:v>26000000</c:v>
                </c:pt>
                <c:pt idx="29">
                  <c:v>26000000</c:v>
                </c:pt>
                <c:pt idx="30">
                  <c:v>25000000</c:v>
                </c:pt>
                <c:pt idx="31">
                  <c:v>25500000</c:v>
                </c:pt>
                <c:pt idx="32">
                  <c:v>25500000</c:v>
                </c:pt>
                <c:pt idx="33">
                  <c:v>25500000</c:v>
                </c:pt>
                <c:pt idx="34">
                  <c:v>57000000</c:v>
                </c:pt>
                <c:pt idx="35">
                  <c:v>57000000</c:v>
                </c:pt>
                <c:pt idx="36">
                  <c:v>57000000</c:v>
                </c:pt>
                <c:pt idx="37">
                  <c:v>25500000</c:v>
                </c:pt>
                <c:pt idx="38">
                  <c:v>25500000</c:v>
                </c:pt>
                <c:pt idx="39">
                  <c:v>57000000</c:v>
                </c:pt>
                <c:pt idx="40">
                  <c:v>65000000</c:v>
                </c:pt>
                <c:pt idx="41">
                  <c:v>43500000</c:v>
                </c:pt>
                <c:pt idx="42">
                  <c:v>39000000</c:v>
                </c:pt>
                <c:pt idx="43">
                  <c:v>23000000</c:v>
                </c:pt>
                <c:pt idx="44">
                  <c:v>26000000</c:v>
                </c:pt>
                <c:pt idx="45">
                  <c:v>62000000</c:v>
                </c:pt>
                <c:pt idx="46">
                  <c:v>57000000</c:v>
                </c:pt>
                <c:pt idx="47">
                  <c:v>23000000</c:v>
                </c:pt>
                <c:pt idx="48">
                  <c:v>31000000</c:v>
                </c:pt>
                <c:pt idx="49">
                  <c:v>43500000</c:v>
                </c:pt>
                <c:pt idx="50">
                  <c:v>43650000</c:v>
                </c:pt>
                <c:pt idx="51">
                  <c:v>57000000</c:v>
                </c:pt>
                <c:pt idx="52">
                  <c:v>57000000</c:v>
                </c:pt>
                <c:pt idx="53">
                  <c:v>25500000</c:v>
                </c:pt>
                <c:pt idx="54">
                  <c:v>57000000</c:v>
                </c:pt>
                <c:pt idx="55">
                  <c:v>43650000</c:v>
                </c:pt>
                <c:pt idx="56">
                  <c:v>38000000</c:v>
                </c:pt>
                <c:pt idx="57">
                  <c:v>57000000</c:v>
                </c:pt>
                <c:pt idx="58">
                  <c:v>57000000</c:v>
                </c:pt>
                <c:pt idx="59">
                  <c:v>26000000</c:v>
                </c:pt>
                <c:pt idx="60">
                  <c:v>25000000</c:v>
                </c:pt>
                <c:pt idx="61">
                  <c:v>43650000</c:v>
                </c:pt>
                <c:pt idx="62">
                  <c:v>57000000</c:v>
                </c:pt>
                <c:pt idx="63">
                  <c:v>43650000</c:v>
                </c:pt>
                <c:pt idx="64">
                  <c:v>39000000</c:v>
                </c:pt>
                <c:pt idx="65">
                  <c:v>43650000</c:v>
                </c:pt>
                <c:pt idx="66">
                  <c:v>25000000</c:v>
                </c:pt>
                <c:pt idx="67">
                  <c:v>19500000</c:v>
                </c:pt>
                <c:pt idx="68">
                  <c:v>55000000</c:v>
                </c:pt>
                <c:pt idx="69">
                  <c:v>25000000</c:v>
                </c:pt>
                <c:pt idx="70">
                  <c:v>57000000</c:v>
                </c:pt>
                <c:pt idx="71">
                  <c:v>25000000</c:v>
                </c:pt>
                <c:pt idx="72">
                  <c:v>26000000</c:v>
                </c:pt>
                <c:pt idx="73">
                  <c:v>60000000</c:v>
                </c:pt>
                <c:pt idx="74">
                  <c:v>26000000</c:v>
                </c:pt>
                <c:pt idx="75">
                  <c:v>57000000</c:v>
                </c:pt>
                <c:pt idx="76">
                  <c:v>25000000</c:v>
                </c:pt>
                <c:pt idx="77">
                  <c:v>26000000</c:v>
                </c:pt>
                <c:pt idx="78">
                  <c:v>26000000</c:v>
                </c:pt>
                <c:pt idx="79">
                  <c:v>39000000</c:v>
                </c:pt>
                <c:pt idx="80">
                  <c:v>20700000</c:v>
                </c:pt>
                <c:pt idx="81">
                  <c:v>43650000</c:v>
                </c:pt>
                <c:pt idx="82">
                  <c:v>50000000</c:v>
                </c:pt>
                <c:pt idx="83">
                  <c:v>70000000</c:v>
                </c:pt>
                <c:pt idx="84">
                  <c:v>22950000</c:v>
                </c:pt>
                <c:pt idx="85">
                  <c:v>22950000</c:v>
                </c:pt>
                <c:pt idx="86">
                  <c:v>22950000</c:v>
                </c:pt>
                <c:pt idx="87">
                  <c:v>22950000</c:v>
                </c:pt>
                <c:pt idx="88">
                  <c:v>22950000</c:v>
                </c:pt>
                <c:pt idx="89">
                  <c:v>22950000</c:v>
                </c:pt>
                <c:pt idx="90">
                  <c:v>22950000</c:v>
                </c:pt>
                <c:pt idx="91">
                  <c:v>57000000</c:v>
                </c:pt>
                <c:pt idx="92">
                  <c:v>75000000</c:v>
                </c:pt>
                <c:pt idx="93">
                  <c:v>57000000</c:v>
                </c:pt>
                <c:pt idx="94">
                  <c:v>25500000</c:v>
                </c:pt>
                <c:pt idx="95">
                  <c:v>25293289</c:v>
                </c:pt>
                <c:pt idx="96">
                  <c:v>23000000</c:v>
                </c:pt>
                <c:pt idx="97">
                  <c:v>26000000</c:v>
                </c:pt>
                <c:pt idx="98">
                  <c:v>25000000</c:v>
                </c:pt>
                <c:pt idx="99">
                  <c:v>25500000</c:v>
                </c:pt>
                <c:pt idx="100">
                  <c:v>49500000</c:v>
                </c:pt>
                <c:pt idx="101">
                  <c:v>7800000</c:v>
                </c:pt>
                <c:pt idx="102">
                  <c:v>25500000</c:v>
                </c:pt>
                <c:pt idx="103">
                  <c:v>25500000</c:v>
                </c:pt>
                <c:pt idx="104">
                  <c:v>25500000</c:v>
                </c:pt>
                <c:pt idx="105">
                  <c:v>43650000</c:v>
                </c:pt>
                <c:pt idx="106">
                  <c:v>51300000</c:v>
                </c:pt>
                <c:pt idx="107">
                  <c:v>22950000</c:v>
                </c:pt>
                <c:pt idx="108">
                  <c:v>22950000</c:v>
                </c:pt>
                <c:pt idx="109">
                  <c:v>22950000</c:v>
                </c:pt>
                <c:pt idx="110">
                  <c:v>22950000</c:v>
                </c:pt>
                <c:pt idx="111">
                  <c:v>22950000</c:v>
                </c:pt>
                <c:pt idx="112">
                  <c:v>23400000</c:v>
                </c:pt>
                <c:pt idx="113">
                  <c:v>43650000</c:v>
                </c:pt>
                <c:pt idx="114">
                  <c:v>18000000</c:v>
                </c:pt>
                <c:pt idx="115">
                  <c:v>22950000</c:v>
                </c:pt>
                <c:pt idx="116">
                  <c:v>22950000</c:v>
                </c:pt>
                <c:pt idx="117">
                  <c:v>23400000</c:v>
                </c:pt>
                <c:pt idx="118">
                  <c:v>23400000</c:v>
                </c:pt>
                <c:pt idx="119">
                  <c:v>18630000</c:v>
                </c:pt>
                <c:pt idx="120">
                  <c:v>25500000</c:v>
                </c:pt>
                <c:pt idx="121">
                  <c:v>25500000</c:v>
                </c:pt>
                <c:pt idx="122">
                  <c:v>3570000</c:v>
                </c:pt>
                <c:pt idx="123">
                  <c:v>18630000</c:v>
                </c:pt>
                <c:pt idx="124">
                  <c:v>23400000</c:v>
                </c:pt>
                <c:pt idx="125">
                  <c:v>39285000</c:v>
                </c:pt>
                <c:pt idx="126">
                  <c:v>25500000</c:v>
                </c:pt>
                <c:pt idx="127">
                  <c:v>23400000</c:v>
                </c:pt>
                <c:pt idx="128">
                  <c:v>22950000</c:v>
                </c:pt>
                <c:pt idx="129">
                  <c:v>26000000</c:v>
                </c:pt>
                <c:pt idx="130">
                  <c:v>33263206</c:v>
                </c:pt>
                <c:pt idx="131">
                  <c:v>57000000</c:v>
                </c:pt>
                <c:pt idx="132">
                  <c:v>18500000</c:v>
                </c:pt>
                <c:pt idx="133">
                  <c:v>19825720</c:v>
                </c:pt>
                <c:pt idx="134">
                  <c:v>23000000</c:v>
                </c:pt>
                <c:pt idx="135">
                  <c:v>26000000</c:v>
                </c:pt>
                <c:pt idx="136">
                  <c:v>34920000</c:v>
                </c:pt>
                <c:pt idx="137">
                  <c:v>34920000</c:v>
                </c:pt>
                <c:pt idx="138">
                  <c:v>40000000</c:v>
                </c:pt>
                <c:pt idx="139">
                  <c:v>56000000</c:v>
                </c:pt>
                <c:pt idx="140">
                  <c:v>24792421</c:v>
                </c:pt>
                <c:pt idx="141">
                  <c:v>54400000</c:v>
                </c:pt>
                <c:pt idx="142">
                  <c:v>44000000</c:v>
                </c:pt>
                <c:pt idx="143">
                  <c:v>20800000</c:v>
                </c:pt>
                <c:pt idx="144">
                  <c:v>45600000</c:v>
                </c:pt>
                <c:pt idx="145">
                  <c:v>24704000</c:v>
                </c:pt>
                <c:pt idx="146">
                  <c:v>18200000</c:v>
                </c:pt>
                <c:pt idx="147">
                  <c:v>20000000</c:v>
                </c:pt>
                <c:pt idx="148">
                  <c:v>56000000</c:v>
                </c:pt>
                <c:pt idx="149">
                  <c:v>251998595</c:v>
                </c:pt>
                <c:pt idx="150">
                  <c:v>3570000</c:v>
                </c:pt>
                <c:pt idx="151">
                  <c:v>30555000</c:v>
                </c:pt>
                <c:pt idx="152">
                  <c:v>30555000</c:v>
                </c:pt>
                <c:pt idx="153">
                  <c:v>45500000</c:v>
                </c:pt>
                <c:pt idx="154">
                  <c:v>20000000</c:v>
                </c:pt>
                <c:pt idx="155">
                  <c:v>18200000</c:v>
                </c:pt>
                <c:pt idx="156">
                  <c:v>123264241</c:v>
                </c:pt>
                <c:pt idx="157">
                  <c:v>23400000</c:v>
                </c:pt>
                <c:pt idx="158">
                  <c:v>227273288</c:v>
                </c:pt>
                <c:pt idx="159">
                  <c:v>5107027</c:v>
                </c:pt>
                <c:pt idx="160">
                  <c:v>39900000</c:v>
                </c:pt>
                <c:pt idx="161">
                  <c:v>33000000</c:v>
                </c:pt>
                <c:pt idx="162">
                  <c:v>102712400</c:v>
                </c:pt>
                <c:pt idx="163">
                  <c:v>50000000</c:v>
                </c:pt>
                <c:pt idx="164">
                  <c:v>152712577</c:v>
                </c:pt>
                <c:pt idx="165">
                  <c:v>380812000</c:v>
                </c:pt>
                <c:pt idx="166">
                  <c:v>24000000</c:v>
                </c:pt>
                <c:pt idx="167">
                  <c:v>51468000</c:v>
                </c:pt>
                <c:pt idx="168">
                  <c:v>62411000</c:v>
                </c:pt>
                <c:pt idx="169">
                  <c:v>151912577</c:v>
                </c:pt>
                <c:pt idx="170">
                  <c:v>73936000</c:v>
                </c:pt>
                <c:pt idx="171">
                  <c:v>16000000</c:v>
                </c:pt>
                <c:pt idx="172">
                  <c:v>198800000</c:v>
                </c:pt>
                <c:pt idx="173">
                  <c:v>2894552000</c:v>
                </c:pt>
                <c:pt idx="174">
                  <c:v>15600000</c:v>
                </c:pt>
                <c:pt idx="175">
                  <c:v>23511869</c:v>
                </c:pt>
                <c:pt idx="176">
                  <c:v>260000000</c:v>
                </c:pt>
                <c:pt idx="177">
                  <c:v>60000000</c:v>
                </c:pt>
                <c:pt idx="178">
                  <c:v>15000000</c:v>
                </c:pt>
                <c:pt idx="179">
                  <c:v>82712577</c:v>
                </c:pt>
                <c:pt idx="180">
                  <c:v>797056000</c:v>
                </c:pt>
                <c:pt idx="181">
                  <c:v>2400000</c:v>
                </c:pt>
                <c:pt idx="182">
                  <c:v>42000000</c:v>
                </c:pt>
                <c:pt idx="183">
                  <c:v>100000000</c:v>
                </c:pt>
                <c:pt idx="184">
                  <c:v>132000000</c:v>
                </c:pt>
                <c:pt idx="185">
                  <c:v>753864000</c:v>
                </c:pt>
                <c:pt idx="186">
                  <c:v>171297000</c:v>
                </c:pt>
                <c:pt idx="187">
                  <c:v>393826000</c:v>
                </c:pt>
                <c:pt idx="188">
                  <c:v>481345792</c:v>
                </c:pt>
                <c:pt idx="189">
                  <c:v>33000000</c:v>
                </c:pt>
                <c:pt idx="190">
                  <c:v>15600000</c:v>
                </c:pt>
                <c:pt idx="191">
                  <c:v>23400000</c:v>
                </c:pt>
                <c:pt idx="192">
                  <c:v>21825000</c:v>
                </c:pt>
                <c:pt idx="193">
                  <c:v>393603818</c:v>
                </c:pt>
                <c:pt idx="194">
                  <c:v>48000000</c:v>
                </c:pt>
                <c:pt idx="195">
                  <c:v>13000000</c:v>
                </c:pt>
                <c:pt idx="196">
                  <c:v>13000000</c:v>
                </c:pt>
                <c:pt idx="197">
                  <c:v>13000000</c:v>
                </c:pt>
                <c:pt idx="198">
                  <c:v>13000000</c:v>
                </c:pt>
                <c:pt idx="199">
                  <c:v>27200000</c:v>
                </c:pt>
                <c:pt idx="200">
                  <c:v>22000000</c:v>
                </c:pt>
                <c:pt idx="201">
                  <c:v>16172727</c:v>
                </c:pt>
                <c:pt idx="202">
                  <c:v>27500000</c:v>
                </c:pt>
                <c:pt idx="203">
                  <c:v>28500000</c:v>
                </c:pt>
                <c:pt idx="204">
                  <c:v>7200000</c:v>
                </c:pt>
                <c:pt idx="205">
                  <c:v>22000000</c:v>
                </c:pt>
                <c:pt idx="206">
                  <c:v>18000000</c:v>
                </c:pt>
                <c:pt idx="207">
                  <c:v>22000000</c:v>
                </c:pt>
                <c:pt idx="208">
                  <c:v>10400000</c:v>
                </c:pt>
                <c:pt idx="209">
                  <c:v>10400000</c:v>
                </c:pt>
                <c:pt idx="210">
                  <c:v>22000000</c:v>
                </c:pt>
                <c:pt idx="211">
                  <c:v>13095000</c:v>
                </c:pt>
                <c:pt idx="212">
                  <c:v>22000000</c:v>
                </c:pt>
                <c:pt idx="213">
                  <c:v>126627859</c:v>
                </c:pt>
                <c:pt idx="214">
                  <c:v>16500000</c:v>
                </c:pt>
                <c:pt idx="215">
                  <c:v>562070742</c:v>
                </c:pt>
                <c:pt idx="218">
                  <c:v>4356000000</c:v>
                </c:pt>
                <c:pt idx="219">
                  <c:v>450000000</c:v>
                </c:pt>
                <c:pt idx="220">
                  <c:v>150000000</c:v>
                </c:pt>
                <c:pt idx="221">
                  <c:v>48000000</c:v>
                </c:pt>
                <c:pt idx="222">
                  <c:v>96000000</c:v>
                </c:pt>
                <c:pt idx="223">
                  <c:v>48000000</c:v>
                </c:pt>
                <c:pt idx="224">
                  <c:v>95655830</c:v>
                </c:pt>
                <c:pt idx="225">
                  <c:v>17460000</c:v>
                </c:pt>
                <c:pt idx="226">
                  <c:v>5200000</c:v>
                </c:pt>
                <c:pt idx="227">
                  <c:v>6600000</c:v>
                </c:pt>
                <c:pt idx="228">
                  <c:v>10000000</c:v>
                </c:pt>
                <c:pt idx="229">
                  <c:v>14000000</c:v>
                </c:pt>
                <c:pt idx="230">
                  <c:v>594957000</c:v>
                </c:pt>
                <c:pt idx="231">
                  <c:v>69586000</c:v>
                </c:pt>
                <c:pt idx="232">
                  <c:v>8796000</c:v>
                </c:pt>
                <c:pt idx="233">
                  <c:v>5292000</c:v>
                </c:pt>
                <c:pt idx="234">
                  <c:v>248913207</c:v>
                </c:pt>
                <c:pt idx="235">
                  <c:v>297281523</c:v>
                </c:pt>
                <c:pt idx="237">
                  <c:v>59000000</c:v>
                </c:pt>
                <c:pt idx="238">
                  <c:v>5000000</c:v>
                </c:pt>
                <c:pt idx="239">
                  <c:v>14573000</c:v>
                </c:pt>
                <c:pt idx="240">
                  <c:v>15000000</c:v>
                </c:pt>
                <c:pt idx="241">
                  <c:v>54000000</c:v>
                </c:pt>
                <c:pt idx="242">
                  <c:v>17000000</c:v>
                </c:pt>
                <c:pt idx="243">
                  <c:v>18500000</c:v>
                </c:pt>
                <c:pt idx="244">
                  <c:v>13710000</c:v>
                </c:pt>
                <c:pt idx="245">
                  <c:v>17500000</c:v>
                </c:pt>
                <c:pt idx="246">
                  <c:v>457173650</c:v>
                </c:pt>
                <c:pt idx="247">
                  <c:v>304987941</c:v>
                </c:pt>
                <c:pt idx="249">
                  <c:v>786159610</c:v>
                </c:pt>
                <c:pt idx="250">
                  <c:v>12320000</c:v>
                </c:pt>
                <c:pt idx="251">
                  <c:v>190002000</c:v>
                </c:pt>
                <c:pt idx="252">
                  <c:v>53990682</c:v>
                </c:pt>
                <c:pt idx="253">
                  <c:v>43435710</c:v>
                </c:pt>
                <c:pt idx="254">
                  <c:v>4359803</c:v>
                </c:pt>
                <c:pt idx="255">
                  <c:v>35640197</c:v>
                </c:pt>
                <c:pt idx="256">
                  <c:v>9999725</c:v>
                </c:pt>
                <c:pt idx="257">
                  <c:v>7974190</c:v>
                </c:pt>
              </c:numCache>
            </c:numRef>
          </c:val>
          <c:extLst>
            <c:ext xmlns:c16="http://schemas.microsoft.com/office/drawing/2014/chart" uri="{C3380CC4-5D6E-409C-BE32-E72D297353CC}">
              <c16:uniqueId val="{00000017-0FB6-4207-A3B6-E163078A0023}"/>
            </c:ext>
          </c:extLst>
        </c:ser>
        <c:ser>
          <c:idx val="24"/>
          <c:order val="24"/>
          <c:tx>
            <c:strRef>
              <c:f>'1. INFORMACION ACUMULADA'!$X$5:$X$13</c:f>
              <c:strCache>
                <c:ptCount val="9"/>
                <c:pt idx="0">
                  <c:v>2. Sector</c:v>
                </c:pt>
                <c:pt idx="1">
                  <c:v>$ 2.789.956.000</c:v>
                </c:pt>
                <c:pt idx="2">
                  <c:v>$ 2.650.957.650</c:v>
                </c:pt>
                <c:pt idx="6">
                  <c:v>2- INFORMACION FINANCIERA</c:v>
                </c:pt>
                <c:pt idx="7">
                  <c:v>13</c:v>
                </c:pt>
                <c:pt idx="8">
                  <c:v>Valor total reducciones 
(En valor negativo)</c:v>
                </c:pt>
              </c:strCache>
            </c:strRef>
          </c:tx>
          <c:spPr>
            <a:solidFill>
              <a:schemeClr val="accent1">
                <a:lumMod val="60000"/>
                <a:lumOff val="40000"/>
              </a:schemeClr>
            </a:solidFill>
            <a:ln>
              <a:noFill/>
            </a:ln>
            <a:effectLst/>
          </c:spPr>
          <c:invertIfNegative val="0"/>
          <c:val>
            <c:numRef>
              <c:f>'1. INFORMACION ACUMULADA'!$X$14:$X$271</c:f>
              <c:numCache>
                <c:formatCode>#,##0</c:formatCode>
                <c:ptCount val="258"/>
                <c:pt idx="25">
                  <c:v>-54626667</c:v>
                </c:pt>
                <c:pt idx="41">
                  <c:v>-33060000</c:v>
                </c:pt>
                <c:pt idx="49">
                  <c:v>-38860000</c:v>
                </c:pt>
                <c:pt idx="130">
                  <c:v>-17555206</c:v>
                </c:pt>
              </c:numCache>
            </c:numRef>
          </c:val>
          <c:extLst>
            <c:ext xmlns:c16="http://schemas.microsoft.com/office/drawing/2014/chart" uri="{C3380CC4-5D6E-409C-BE32-E72D297353CC}">
              <c16:uniqueId val="{00000018-0FB6-4207-A3B6-E163078A0023}"/>
            </c:ext>
          </c:extLst>
        </c:ser>
        <c:ser>
          <c:idx val="25"/>
          <c:order val="25"/>
          <c:tx>
            <c:strRef>
              <c:f>'1. INFORMACION ACUMULADA'!$Y$5:$Y$13</c:f>
              <c:strCache>
                <c:ptCount val="9"/>
                <c:pt idx="0">
                  <c:v>2. Sector</c:v>
                </c:pt>
                <c:pt idx="1">
                  <c:v>$ 2.789.956.000</c:v>
                </c:pt>
                <c:pt idx="2">
                  <c:v>$ 2.650.957.650</c:v>
                </c:pt>
                <c:pt idx="6">
                  <c:v>2- INFORMACION FINANCIERA</c:v>
                </c:pt>
                <c:pt idx="7">
                  <c:v>14</c:v>
                </c:pt>
                <c:pt idx="8">
                  <c:v>Número de adiciones</c:v>
                </c:pt>
              </c:strCache>
            </c:strRef>
          </c:tx>
          <c:spPr>
            <a:solidFill>
              <a:schemeClr val="accent2">
                <a:lumMod val="60000"/>
                <a:lumOff val="40000"/>
              </a:schemeClr>
            </a:solidFill>
            <a:ln>
              <a:noFill/>
            </a:ln>
            <a:effectLst/>
          </c:spPr>
          <c:invertIfNegative val="0"/>
          <c:val>
            <c:numRef>
              <c:f>'1. INFORMACION ACUMULADA'!$Y$14:$Y$271</c:f>
              <c:numCache>
                <c:formatCode>0</c:formatCode>
                <c:ptCount val="258"/>
                <c:pt idx="0">
                  <c:v>1</c:v>
                </c:pt>
                <c:pt idx="1">
                  <c:v>1</c:v>
                </c:pt>
                <c:pt idx="2">
                  <c:v>1</c:v>
                </c:pt>
                <c:pt idx="3">
                  <c:v>1</c:v>
                </c:pt>
                <c:pt idx="4">
                  <c:v>1</c:v>
                </c:pt>
                <c:pt idx="5">
                  <c:v>1</c:v>
                </c:pt>
                <c:pt idx="6">
                  <c:v>1</c:v>
                </c:pt>
                <c:pt idx="7">
                  <c:v>1</c:v>
                </c:pt>
                <c:pt idx="8">
                  <c:v>1</c:v>
                </c:pt>
                <c:pt idx="11">
                  <c:v>1</c:v>
                </c:pt>
                <c:pt idx="12">
                  <c:v>1</c:v>
                </c:pt>
                <c:pt idx="14">
                  <c:v>1</c:v>
                </c:pt>
                <c:pt idx="15">
                  <c:v>1</c:v>
                </c:pt>
                <c:pt idx="17">
                  <c:v>1</c:v>
                </c:pt>
                <c:pt idx="18">
                  <c:v>1</c:v>
                </c:pt>
                <c:pt idx="19">
                  <c:v>1</c:v>
                </c:pt>
                <c:pt idx="20">
                  <c:v>1</c:v>
                </c:pt>
                <c:pt idx="21">
                  <c:v>1</c:v>
                </c:pt>
                <c:pt idx="22">
                  <c:v>1</c:v>
                </c:pt>
                <c:pt idx="26">
                  <c:v>1</c:v>
                </c:pt>
                <c:pt idx="27">
                  <c:v>1</c:v>
                </c:pt>
                <c:pt idx="29">
                  <c:v>1</c:v>
                </c:pt>
                <c:pt idx="31">
                  <c:v>1</c:v>
                </c:pt>
                <c:pt idx="32">
                  <c:v>1</c:v>
                </c:pt>
                <c:pt idx="33">
                  <c:v>1</c:v>
                </c:pt>
                <c:pt idx="35">
                  <c:v>1</c:v>
                </c:pt>
                <c:pt idx="37">
                  <c:v>1</c:v>
                </c:pt>
                <c:pt idx="38">
                  <c:v>1</c:v>
                </c:pt>
                <c:pt idx="39">
                  <c:v>1</c:v>
                </c:pt>
                <c:pt idx="40">
                  <c:v>1</c:v>
                </c:pt>
                <c:pt idx="44">
                  <c:v>1</c:v>
                </c:pt>
                <c:pt idx="45">
                  <c:v>1</c:v>
                </c:pt>
                <c:pt idx="50">
                  <c:v>1</c:v>
                </c:pt>
                <c:pt idx="51">
                  <c:v>1</c:v>
                </c:pt>
                <c:pt idx="53">
                  <c:v>1</c:v>
                </c:pt>
                <c:pt idx="58">
                  <c:v>1</c:v>
                </c:pt>
                <c:pt idx="60">
                  <c:v>1</c:v>
                </c:pt>
                <c:pt idx="63">
                  <c:v>1</c:v>
                </c:pt>
                <c:pt idx="66">
                  <c:v>1</c:v>
                </c:pt>
                <c:pt idx="69">
                  <c:v>1</c:v>
                </c:pt>
                <c:pt idx="71">
                  <c:v>1</c:v>
                </c:pt>
                <c:pt idx="76">
                  <c:v>1</c:v>
                </c:pt>
                <c:pt idx="84">
                  <c:v>1</c:v>
                </c:pt>
                <c:pt idx="85">
                  <c:v>1</c:v>
                </c:pt>
                <c:pt idx="86">
                  <c:v>1</c:v>
                </c:pt>
                <c:pt idx="87">
                  <c:v>1</c:v>
                </c:pt>
                <c:pt idx="88">
                  <c:v>1</c:v>
                </c:pt>
                <c:pt idx="89">
                  <c:v>1</c:v>
                </c:pt>
                <c:pt idx="94">
                  <c:v>1</c:v>
                </c:pt>
                <c:pt idx="95">
                  <c:v>2</c:v>
                </c:pt>
                <c:pt idx="100">
                  <c:v>1</c:v>
                </c:pt>
                <c:pt idx="106">
                  <c:v>1</c:v>
                </c:pt>
                <c:pt idx="107">
                  <c:v>1</c:v>
                </c:pt>
                <c:pt idx="108">
                  <c:v>1</c:v>
                </c:pt>
                <c:pt idx="109">
                  <c:v>1</c:v>
                </c:pt>
                <c:pt idx="111">
                  <c:v>1</c:v>
                </c:pt>
                <c:pt idx="112">
                  <c:v>1</c:v>
                </c:pt>
                <c:pt idx="115">
                  <c:v>1</c:v>
                </c:pt>
                <c:pt idx="116">
                  <c:v>1</c:v>
                </c:pt>
                <c:pt idx="118">
                  <c:v>1</c:v>
                </c:pt>
                <c:pt idx="125">
                  <c:v>1</c:v>
                </c:pt>
                <c:pt idx="128">
                  <c:v>1</c:v>
                </c:pt>
                <c:pt idx="132">
                  <c:v>1</c:v>
                </c:pt>
                <c:pt idx="137">
                  <c:v>1</c:v>
                </c:pt>
                <c:pt idx="138">
                  <c:v>1</c:v>
                </c:pt>
                <c:pt idx="140">
                  <c:v>1</c:v>
                </c:pt>
                <c:pt idx="149">
                  <c:v>1</c:v>
                </c:pt>
                <c:pt idx="180">
                  <c:v>1</c:v>
                </c:pt>
                <c:pt idx="182">
                  <c:v>1</c:v>
                </c:pt>
                <c:pt idx="183">
                  <c:v>1</c:v>
                </c:pt>
                <c:pt idx="184">
                  <c:v>1</c:v>
                </c:pt>
                <c:pt idx="185">
                  <c:v>1</c:v>
                </c:pt>
                <c:pt idx="186">
                  <c:v>1</c:v>
                </c:pt>
                <c:pt idx="187">
                  <c:v>1</c:v>
                </c:pt>
                <c:pt idx="201">
                  <c:v>1</c:v>
                </c:pt>
                <c:pt idx="204">
                  <c:v>1</c:v>
                </c:pt>
                <c:pt idx="218">
                  <c:v>1</c:v>
                </c:pt>
                <c:pt idx="234">
                  <c:v>1</c:v>
                </c:pt>
                <c:pt idx="255">
                  <c:v>2</c:v>
                </c:pt>
              </c:numCache>
            </c:numRef>
          </c:val>
          <c:extLst>
            <c:ext xmlns:c16="http://schemas.microsoft.com/office/drawing/2014/chart" uri="{C3380CC4-5D6E-409C-BE32-E72D297353CC}">
              <c16:uniqueId val="{00000019-0FB6-4207-A3B6-E163078A0023}"/>
            </c:ext>
          </c:extLst>
        </c:ser>
        <c:ser>
          <c:idx val="26"/>
          <c:order val="26"/>
          <c:tx>
            <c:strRef>
              <c:f>'1. INFORMACION ACUMULADA'!$Z$5:$Z$13</c:f>
              <c:strCache>
                <c:ptCount val="9"/>
                <c:pt idx="0">
                  <c:v>2. Sector</c:v>
                </c:pt>
                <c:pt idx="1">
                  <c:v>$ 2.789.956.000</c:v>
                </c:pt>
                <c:pt idx="2">
                  <c:v>$ 2.650.957.650</c:v>
                </c:pt>
                <c:pt idx="6">
                  <c:v>2- INFORMACION FINANCIERA</c:v>
                </c:pt>
                <c:pt idx="7">
                  <c:v>15</c:v>
                </c:pt>
                <c:pt idx="8">
                  <c:v>Valor total de adiciones </c:v>
                </c:pt>
              </c:strCache>
            </c:strRef>
          </c:tx>
          <c:spPr>
            <a:solidFill>
              <a:schemeClr val="accent3">
                <a:lumMod val="60000"/>
                <a:lumOff val="40000"/>
              </a:schemeClr>
            </a:solidFill>
            <a:ln>
              <a:noFill/>
            </a:ln>
            <a:effectLst/>
          </c:spPr>
          <c:invertIfNegative val="0"/>
          <c:val>
            <c:numRef>
              <c:f>'1. INFORMACION ACUMULADA'!$Z$14:$Z$271</c:f>
              <c:numCache>
                <c:formatCode>#,##0</c:formatCode>
                <c:ptCount val="258"/>
                <c:pt idx="0">
                  <c:v>6800000</c:v>
                </c:pt>
                <c:pt idx="1">
                  <c:v>7500000</c:v>
                </c:pt>
                <c:pt idx="2">
                  <c:v>3900000</c:v>
                </c:pt>
                <c:pt idx="3">
                  <c:v>8000000</c:v>
                </c:pt>
                <c:pt idx="4">
                  <c:v>3900000</c:v>
                </c:pt>
                <c:pt idx="5">
                  <c:v>6800000</c:v>
                </c:pt>
                <c:pt idx="6">
                  <c:v>5700000</c:v>
                </c:pt>
                <c:pt idx="7">
                  <c:v>7600000</c:v>
                </c:pt>
                <c:pt idx="8">
                  <c:v>5700000</c:v>
                </c:pt>
                <c:pt idx="11">
                  <c:v>7600000</c:v>
                </c:pt>
                <c:pt idx="12">
                  <c:v>7000000</c:v>
                </c:pt>
                <c:pt idx="14">
                  <c:v>6000000</c:v>
                </c:pt>
                <c:pt idx="15">
                  <c:v>6000000</c:v>
                </c:pt>
                <c:pt idx="17">
                  <c:v>2550000</c:v>
                </c:pt>
                <c:pt idx="18">
                  <c:v>2550000</c:v>
                </c:pt>
                <c:pt idx="19">
                  <c:v>2550000</c:v>
                </c:pt>
                <c:pt idx="20">
                  <c:v>2550000</c:v>
                </c:pt>
                <c:pt idx="21">
                  <c:v>2550000</c:v>
                </c:pt>
                <c:pt idx="22">
                  <c:v>3900000</c:v>
                </c:pt>
                <c:pt idx="26">
                  <c:v>2500000</c:v>
                </c:pt>
                <c:pt idx="27">
                  <c:v>7600000</c:v>
                </c:pt>
                <c:pt idx="29">
                  <c:v>2600000</c:v>
                </c:pt>
                <c:pt idx="31">
                  <c:v>2550000</c:v>
                </c:pt>
                <c:pt idx="32">
                  <c:v>2550000</c:v>
                </c:pt>
                <c:pt idx="33">
                  <c:v>2550000</c:v>
                </c:pt>
                <c:pt idx="35">
                  <c:v>2850000</c:v>
                </c:pt>
                <c:pt idx="37">
                  <c:v>2550000</c:v>
                </c:pt>
                <c:pt idx="38">
                  <c:v>2550000</c:v>
                </c:pt>
                <c:pt idx="39">
                  <c:v>2850000</c:v>
                </c:pt>
                <c:pt idx="40">
                  <c:v>3250000</c:v>
                </c:pt>
                <c:pt idx="44">
                  <c:v>1300000</c:v>
                </c:pt>
                <c:pt idx="45">
                  <c:v>3100000</c:v>
                </c:pt>
                <c:pt idx="50">
                  <c:v>2182500</c:v>
                </c:pt>
                <c:pt idx="51">
                  <c:v>2850000</c:v>
                </c:pt>
                <c:pt idx="53">
                  <c:v>2550000</c:v>
                </c:pt>
                <c:pt idx="58">
                  <c:v>2850000</c:v>
                </c:pt>
                <c:pt idx="60">
                  <c:v>2500000</c:v>
                </c:pt>
                <c:pt idx="63">
                  <c:v>2182500</c:v>
                </c:pt>
                <c:pt idx="66">
                  <c:v>2500000</c:v>
                </c:pt>
                <c:pt idx="69">
                  <c:v>2500000</c:v>
                </c:pt>
                <c:pt idx="71">
                  <c:v>2500000</c:v>
                </c:pt>
                <c:pt idx="76">
                  <c:v>2500000</c:v>
                </c:pt>
                <c:pt idx="84">
                  <c:v>2550000</c:v>
                </c:pt>
                <c:pt idx="85">
                  <c:v>2550000</c:v>
                </c:pt>
                <c:pt idx="86">
                  <c:v>2550000</c:v>
                </c:pt>
                <c:pt idx="87">
                  <c:v>2550000</c:v>
                </c:pt>
                <c:pt idx="88">
                  <c:v>2550000</c:v>
                </c:pt>
                <c:pt idx="89">
                  <c:v>2550000</c:v>
                </c:pt>
                <c:pt idx="94">
                  <c:v>2550000</c:v>
                </c:pt>
                <c:pt idx="95">
                  <c:v>12646644</c:v>
                </c:pt>
                <c:pt idx="100">
                  <c:v>5500000</c:v>
                </c:pt>
                <c:pt idx="106">
                  <c:v>5700000</c:v>
                </c:pt>
                <c:pt idx="107">
                  <c:v>2550000</c:v>
                </c:pt>
                <c:pt idx="108">
                  <c:v>2550000</c:v>
                </c:pt>
                <c:pt idx="109">
                  <c:v>2550000</c:v>
                </c:pt>
                <c:pt idx="111">
                  <c:v>2550000</c:v>
                </c:pt>
                <c:pt idx="112">
                  <c:v>2600000</c:v>
                </c:pt>
                <c:pt idx="115">
                  <c:v>2550000</c:v>
                </c:pt>
                <c:pt idx="116">
                  <c:v>2550000</c:v>
                </c:pt>
                <c:pt idx="118">
                  <c:v>1300000</c:v>
                </c:pt>
                <c:pt idx="125">
                  <c:v>2182500</c:v>
                </c:pt>
                <c:pt idx="128">
                  <c:v>2550000</c:v>
                </c:pt>
                <c:pt idx="132">
                  <c:v>9000000</c:v>
                </c:pt>
                <c:pt idx="137">
                  <c:v>4365000</c:v>
                </c:pt>
                <c:pt idx="138">
                  <c:v>2500000</c:v>
                </c:pt>
                <c:pt idx="140">
                  <c:v>12396210</c:v>
                </c:pt>
                <c:pt idx="149">
                  <c:v>973890</c:v>
                </c:pt>
                <c:pt idx="180">
                  <c:v>376830000</c:v>
                </c:pt>
                <c:pt idx="182">
                  <c:v>20000000</c:v>
                </c:pt>
                <c:pt idx="183">
                  <c:v>4366000</c:v>
                </c:pt>
                <c:pt idx="184">
                  <c:v>28593000</c:v>
                </c:pt>
                <c:pt idx="185">
                  <c:v>376932000</c:v>
                </c:pt>
                <c:pt idx="186">
                  <c:v>12900000</c:v>
                </c:pt>
                <c:pt idx="187">
                  <c:v>344800000</c:v>
                </c:pt>
                <c:pt idx="201">
                  <c:v>8086363</c:v>
                </c:pt>
                <c:pt idx="204">
                  <c:v>900000</c:v>
                </c:pt>
                <c:pt idx="218">
                  <c:v>648200000</c:v>
                </c:pt>
                <c:pt idx="234">
                  <c:v>124333333</c:v>
                </c:pt>
                <c:pt idx="255">
                  <c:v>14300000</c:v>
                </c:pt>
              </c:numCache>
            </c:numRef>
          </c:val>
          <c:extLst>
            <c:ext xmlns:c16="http://schemas.microsoft.com/office/drawing/2014/chart" uri="{C3380CC4-5D6E-409C-BE32-E72D297353CC}">
              <c16:uniqueId val="{0000001A-0FB6-4207-A3B6-E163078A0023}"/>
            </c:ext>
          </c:extLst>
        </c:ser>
        <c:ser>
          <c:idx val="27"/>
          <c:order val="27"/>
          <c:tx>
            <c:strRef>
              <c:f>'1. INFORMACION ACUMULADA'!$AA$5:$AA$13</c:f>
              <c:strCache>
                <c:ptCount val="9"/>
                <c:pt idx="0">
                  <c:v>2. Sector</c:v>
                </c:pt>
                <c:pt idx="1">
                  <c:v>$ 2.789.956.000</c:v>
                </c:pt>
                <c:pt idx="2">
                  <c:v>$ 2.650.957.650</c:v>
                </c:pt>
                <c:pt idx="6">
                  <c:v>2- INFORMACION FINANCIERA</c:v>
                </c:pt>
                <c:pt idx="7">
                  <c:v>16</c:v>
                </c:pt>
                <c:pt idx="8">
                  <c:v>Valor Final </c:v>
                </c:pt>
              </c:strCache>
            </c:strRef>
          </c:tx>
          <c:spPr>
            <a:solidFill>
              <a:schemeClr val="accent4">
                <a:lumMod val="60000"/>
                <a:lumOff val="40000"/>
              </a:schemeClr>
            </a:solidFill>
            <a:ln>
              <a:noFill/>
            </a:ln>
            <a:effectLst/>
          </c:spPr>
          <c:invertIfNegative val="0"/>
          <c:val>
            <c:numRef>
              <c:f>'1. INFORMACION ACUMULADA'!$AA$14:$AA$271</c:f>
              <c:numCache>
                <c:formatCode>#,##0</c:formatCode>
                <c:ptCount val="258"/>
                <c:pt idx="0">
                  <c:v>74800000</c:v>
                </c:pt>
                <c:pt idx="1">
                  <c:v>82500000</c:v>
                </c:pt>
                <c:pt idx="2">
                  <c:v>42900000</c:v>
                </c:pt>
                <c:pt idx="3">
                  <c:v>88000000</c:v>
                </c:pt>
                <c:pt idx="4">
                  <c:v>42900000</c:v>
                </c:pt>
                <c:pt idx="5">
                  <c:v>74800000</c:v>
                </c:pt>
                <c:pt idx="6">
                  <c:v>62700000</c:v>
                </c:pt>
                <c:pt idx="7">
                  <c:v>83600000</c:v>
                </c:pt>
                <c:pt idx="8">
                  <c:v>62700000</c:v>
                </c:pt>
                <c:pt idx="9">
                  <c:v>57000000</c:v>
                </c:pt>
                <c:pt idx="10">
                  <c:v>57000000</c:v>
                </c:pt>
                <c:pt idx="11">
                  <c:v>83600000</c:v>
                </c:pt>
                <c:pt idx="12">
                  <c:v>77000000</c:v>
                </c:pt>
                <c:pt idx="13">
                  <c:v>68000000</c:v>
                </c:pt>
                <c:pt idx="14">
                  <c:v>66000000</c:v>
                </c:pt>
                <c:pt idx="15">
                  <c:v>66000000</c:v>
                </c:pt>
                <c:pt idx="16">
                  <c:v>7800000</c:v>
                </c:pt>
                <c:pt idx="17">
                  <c:v>28050000</c:v>
                </c:pt>
                <c:pt idx="18">
                  <c:v>28050000</c:v>
                </c:pt>
                <c:pt idx="19">
                  <c:v>28050000</c:v>
                </c:pt>
                <c:pt idx="20">
                  <c:v>28050000</c:v>
                </c:pt>
                <c:pt idx="21">
                  <c:v>28050000</c:v>
                </c:pt>
                <c:pt idx="22">
                  <c:v>42900000</c:v>
                </c:pt>
                <c:pt idx="23">
                  <c:v>39000000</c:v>
                </c:pt>
                <c:pt idx="24">
                  <c:v>26000000</c:v>
                </c:pt>
                <c:pt idx="25">
                  <c:v>13373333</c:v>
                </c:pt>
                <c:pt idx="26">
                  <c:v>27500000</c:v>
                </c:pt>
                <c:pt idx="27">
                  <c:v>83600000</c:v>
                </c:pt>
                <c:pt idx="28">
                  <c:v>26000000</c:v>
                </c:pt>
                <c:pt idx="29">
                  <c:v>28600000</c:v>
                </c:pt>
                <c:pt idx="30">
                  <c:v>25000000</c:v>
                </c:pt>
                <c:pt idx="31">
                  <c:v>28050000</c:v>
                </c:pt>
                <c:pt idx="32">
                  <c:v>28050000</c:v>
                </c:pt>
                <c:pt idx="33">
                  <c:v>28050000</c:v>
                </c:pt>
                <c:pt idx="34">
                  <c:v>57000000</c:v>
                </c:pt>
                <c:pt idx="35">
                  <c:v>59850000</c:v>
                </c:pt>
                <c:pt idx="36">
                  <c:v>57000000</c:v>
                </c:pt>
                <c:pt idx="37">
                  <c:v>28050000</c:v>
                </c:pt>
                <c:pt idx="38">
                  <c:v>28050000</c:v>
                </c:pt>
                <c:pt idx="39">
                  <c:v>59850000</c:v>
                </c:pt>
                <c:pt idx="40">
                  <c:v>68250000</c:v>
                </c:pt>
                <c:pt idx="41">
                  <c:v>10440000</c:v>
                </c:pt>
                <c:pt idx="42">
                  <c:v>39000000</c:v>
                </c:pt>
                <c:pt idx="43">
                  <c:v>23000000</c:v>
                </c:pt>
                <c:pt idx="44">
                  <c:v>27300000</c:v>
                </c:pt>
                <c:pt idx="45">
                  <c:v>65100000</c:v>
                </c:pt>
                <c:pt idx="46">
                  <c:v>57000000</c:v>
                </c:pt>
                <c:pt idx="47">
                  <c:v>23000000</c:v>
                </c:pt>
                <c:pt idx="48">
                  <c:v>31000000</c:v>
                </c:pt>
                <c:pt idx="49">
                  <c:v>4640000</c:v>
                </c:pt>
                <c:pt idx="50">
                  <c:v>45832500</c:v>
                </c:pt>
                <c:pt idx="51">
                  <c:v>59850000</c:v>
                </c:pt>
                <c:pt idx="52">
                  <c:v>57000000</c:v>
                </c:pt>
                <c:pt idx="53">
                  <c:v>28050000</c:v>
                </c:pt>
                <c:pt idx="54">
                  <c:v>57000000</c:v>
                </c:pt>
                <c:pt idx="55">
                  <c:v>43650000</c:v>
                </c:pt>
                <c:pt idx="56">
                  <c:v>38000000</c:v>
                </c:pt>
                <c:pt idx="57">
                  <c:v>57000000</c:v>
                </c:pt>
                <c:pt idx="58">
                  <c:v>59850000</c:v>
                </c:pt>
                <c:pt idx="59">
                  <c:v>26000000</c:v>
                </c:pt>
                <c:pt idx="60">
                  <c:v>27500000</c:v>
                </c:pt>
                <c:pt idx="61">
                  <c:v>43650000</c:v>
                </c:pt>
                <c:pt idx="62">
                  <c:v>57000000</c:v>
                </c:pt>
                <c:pt idx="63">
                  <c:v>45832500</c:v>
                </c:pt>
                <c:pt idx="64">
                  <c:v>39000000</c:v>
                </c:pt>
                <c:pt idx="65">
                  <c:v>43650000</c:v>
                </c:pt>
                <c:pt idx="66">
                  <c:v>27500000</c:v>
                </c:pt>
                <c:pt idx="67">
                  <c:v>19500000</c:v>
                </c:pt>
                <c:pt idx="68">
                  <c:v>55000000</c:v>
                </c:pt>
                <c:pt idx="69">
                  <c:v>27500000</c:v>
                </c:pt>
                <c:pt idx="70">
                  <c:v>57000000</c:v>
                </c:pt>
                <c:pt idx="71">
                  <c:v>27500000</c:v>
                </c:pt>
                <c:pt idx="72">
                  <c:v>26000000</c:v>
                </c:pt>
                <c:pt idx="73">
                  <c:v>60000000</c:v>
                </c:pt>
                <c:pt idx="74">
                  <c:v>26000000</c:v>
                </c:pt>
                <c:pt idx="75">
                  <c:v>57000000</c:v>
                </c:pt>
                <c:pt idx="76">
                  <c:v>27500000</c:v>
                </c:pt>
                <c:pt idx="77">
                  <c:v>26000000</c:v>
                </c:pt>
                <c:pt idx="78">
                  <c:v>26000000</c:v>
                </c:pt>
                <c:pt idx="79">
                  <c:v>39000000</c:v>
                </c:pt>
                <c:pt idx="80">
                  <c:v>20700000</c:v>
                </c:pt>
                <c:pt idx="81">
                  <c:v>43650000</c:v>
                </c:pt>
                <c:pt idx="82">
                  <c:v>50000000</c:v>
                </c:pt>
                <c:pt idx="83">
                  <c:v>70000000</c:v>
                </c:pt>
                <c:pt idx="84">
                  <c:v>25500000</c:v>
                </c:pt>
                <c:pt idx="85">
                  <c:v>25500000</c:v>
                </c:pt>
                <c:pt idx="86">
                  <c:v>25500000</c:v>
                </c:pt>
                <c:pt idx="87">
                  <c:v>25500000</c:v>
                </c:pt>
                <c:pt idx="88">
                  <c:v>25500000</c:v>
                </c:pt>
                <c:pt idx="89">
                  <c:v>25500000</c:v>
                </c:pt>
                <c:pt idx="90">
                  <c:v>22950000</c:v>
                </c:pt>
                <c:pt idx="91">
                  <c:v>57000000</c:v>
                </c:pt>
                <c:pt idx="92">
                  <c:v>75000000</c:v>
                </c:pt>
                <c:pt idx="93">
                  <c:v>57000000</c:v>
                </c:pt>
                <c:pt idx="94">
                  <c:v>28050000</c:v>
                </c:pt>
                <c:pt idx="95">
                  <c:v>37939933</c:v>
                </c:pt>
                <c:pt idx="96">
                  <c:v>23000000</c:v>
                </c:pt>
                <c:pt idx="97">
                  <c:v>26000000</c:v>
                </c:pt>
                <c:pt idx="98">
                  <c:v>25000000</c:v>
                </c:pt>
                <c:pt idx="99">
                  <c:v>25500000</c:v>
                </c:pt>
                <c:pt idx="100">
                  <c:v>55000000</c:v>
                </c:pt>
                <c:pt idx="101">
                  <c:v>7800000</c:v>
                </c:pt>
                <c:pt idx="102">
                  <c:v>25500000</c:v>
                </c:pt>
                <c:pt idx="103">
                  <c:v>25500000</c:v>
                </c:pt>
                <c:pt idx="104">
                  <c:v>25500000</c:v>
                </c:pt>
                <c:pt idx="105">
                  <c:v>43650000</c:v>
                </c:pt>
                <c:pt idx="106">
                  <c:v>57000000</c:v>
                </c:pt>
                <c:pt idx="107">
                  <c:v>25500000</c:v>
                </c:pt>
                <c:pt idx="108">
                  <c:v>25500000</c:v>
                </c:pt>
                <c:pt idx="109">
                  <c:v>25500000</c:v>
                </c:pt>
                <c:pt idx="110">
                  <c:v>22950000</c:v>
                </c:pt>
                <c:pt idx="111">
                  <c:v>25500000</c:v>
                </c:pt>
                <c:pt idx="112">
                  <c:v>26000000</c:v>
                </c:pt>
                <c:pt idx="113">
                  <c:v>43650000</c:v>
                </c:pt>
                <c:pt idx="114">
                  <c:v>18000000</c:v>
                </c:pt>
                <c:pt idx="115">
                  <c:v>25500000</c:v>
                </c:pt>
                <c:pt idx="116">
                  <c:v>25500000</c:v>
                </c:pt>
                <c:pt idx="117">
                  <c:v>23400000</c:v>
                </c:pt>
                <c:pt idx="118">
                  <c:v>24700000</c:v>
                </c:pt>
                <c:pt idx="119">
                  <c:v>18630000</c:v>
                </c:pt>
                <c:pt idx="120">
                  <c:v>25500000</c:v>
                </c:pt>
                <c:pt idx="121">
                  <c:v>25500000</c:v>
                </c:pt>
                <c:pt idx="122">
                  <c:v>3570000</c:v>
                </c:pt>
                <c:pt idx="123">
                  <c:v>18630000</c:v>
                </c:pt>
                <c:pt idx="124">
                  <c:v>23400000</c:v>
                </c:pt>
                <c:pt idx="125">
                  <c:v>41467500</c:v>
                </c:pt>
                <c:pt idx="126">
                  <c:v>25500000</c:v>
                </c:pt>
                <c:pt idx="127">
                  <c:v>23400000</c:v>
                </c:pt>
                <c:pt idx="128">
                  <c:v>25500000</c:v>
                </c:pt>
                <c:pt idx="129">
                  <c:v>26000000</c:v>
                </c:pt>
                <c:pt idx="130">
                  <c:v>15708000</c:v>
                </c:pt>
                <c:pt idx="131">
                  <c:v>57000000</c:v>
                </c:pt>
                <c:pt idx="132">
                  <c:v>27500000</c:v>
                </c:pt>
                <c:pt idx="133">
                  <c:v>19825720</c:v>
                </c:pt>
                <c:pt idx="134">
                  <c:v>23000000</c:v>
                </c:pt>
                <c:pt idx="135">
                  <c:v>26000000</c:v>
                </c:pt>
                <c:pt idx="136">
                  <c:v>34920000</c:v>
                </c:pt>
                <c:pt idx="137">
                  <c:v>39285000</c:v>
                </c:pt>
                <c:pt idx="138">
                  <c:v>42500000</c:v>
                </c:pt>
                <c:pt idx="139">
                  <c:v>56000000</c:v>
                </c:pt>
                <c:pt idx="140">
                  <c:v>37188631</c:v>
                </c:pt>
                <c:pt idx="141">
                  <c:v>54400000</c:v>
                </c:pt>
                <c:pt idx="142">
                  <c:v>44000000</c:v>
                </c:pt>
                <c:pt idx="143">
                  <c:v>20800000</c:v>
                </c:pt>
                <c:pt idx="144">
                  <c:v>45600000</c:v>
                </c:pt>
                <c:pt idx="145">
                  <c:v>24704000</c:v>
                </c:pt>
                <c:pt idx="146">
                  <c:v>18200000</c:v>
                </c:pt>
                <c:pt idx="147">
                  <c:v>20000000</c:v>
                </c:pt>
                <c:pt idx="148">
                  <c:v>56000000</c:v>
                </c:pt>
                <c:pt idx="149">
                  <c:v>252972485</c:v>
                </c:pt>
                <c:pt idx="150">
                  <c:v>3570000</c:v>
                </c:pt>
                <c:pt idx="151">
                  <c:v>30555000</c:v>
                </c:pt>
                <c:pt idx="152">
                  <c:v>30555000</c:v>
                </c:pt>
                <c:pt idx="153">
                  <c:v>45500000</c:v>
                </c:pt>
                <c:pt idx="154">
                  <c:v>20000000</c:v>
                </c:pt>
                <c:pt idx="155">
                  <c:v>18200000</c:v>
                </c:pt>
                <c:pt idx="156">
                  <c:v>123264241</c:v>
                </c:pt>
                <c:pt idx="157">
                  <c:v>23400000</c:v>
                </c:pt>
                <c:pt idx="158">
                  <c:v>227273288</c:v>
                </c:pt>
                <c:pt idx="159">
                  <c:v>5107027</c:v>
                </c:pt>
                <c:pt idx="160">
                  <c:v>39900000</c:v>
                </c:pt>
                <c:pt idx="161">
                  <c:v>33000000</c:v>
                </c:pt>
                <c:pt idx="162">
                  <c:v>102712400</c:v>
                </c:pt>
                <c:pt idx="163">
                  <c:v>50000000</c:v>
                </c:pt>
                <c:pt idx="164">
                  <c:v>152712577</c:v>
                </c:pt>
                <c:pt idx="165">
                  <c:v>380812000</c:v>
                </c:pt>
                <c:pt idx="166">
                  <c:v>24000000</c:v>
                </c:pt>
                <c:pt idx="167">
                  <c:v>51468000</c:v>
                </c:pt>
                <c:pt idx="168">
                  <c:v>62411000</c:v>
                </c:pt>
                <c:pt idx="169">
                  <c:v>151912577</c:v>
                </c:pt>
                <c:pt idx="170">
                  <c:v>73936000</c:v>
                </c:pt>
                <c:pt idx="171">
                  <c:v>16000000</c:v>
                </c:pt>
                <c:pt idx="172">
                  <c:v>198800000</c:v>
                </c:pt>
                <c:pt idx="173">
                  <c:v>2894552000</c:v>
                </c:pt>
                <c:pt idx="174">
                  <c:v>15600000</c:v>
                </c:pt>
                <c:pt idx="175">
                  <c:v>23511869</c:v>
                </c:pt>
                <c:pt idx="176">
                  <c:v>260000000</c:v>
                </c:pt>
                <c:pt idx="177">
                  <c:v>60000000</c:v>
                </c:pt>
                <c:pt idx="178">
                  <c:v>15000000</c:v>
                </c:pt>
                <c:pt idx="179">
                  <c:v>82712577</c:v>
                </c:pt>
                <c:pt idx="180">
                  <c:v>1173886000</c:v>
                </c:pt>
                <c:pt idx="181">
                  <c:v>2400000</c:v>
                </c:pt>
                <c:pt idx="182">
                  <c:v>62000000</c:v>
                </c:pt>
                <c:pt idx="183">
                  <c:v>104366000</c:v>
                </c:pt>
                <c:pt idx="184">
                  <c:v>160593000</c:v>
                </c:pt>
                <c:pt idx="185">
                  <c:v>1130796000</c:v>
                </c:pt>
                <c:pt idx="186">
                  <c:v>184197000</c:v>
                </c:pt>
                <c:pt idx="187">
                  <c:v>738626000</c:v>
                </c:pt>
                <c:pt idx="188">
                  <c:v>481345792</c:v>
                </c:pt>
                <c:pt idx="189">
                  <c:v>33000000</c:v>
                </c:pt>
                <c:pt idx="190">
                  <c:v>15600000</c:v>
                </c:pt>
                <c:pt idx="191">
                  <c:v>23400000</c:v>
                </c:pt>
                <c:pt idx="192">
                  <c:v>21825000</c:v>
                </c:pt>
                <c:pt idx="193">
                  <c:v>393603818</c:v>
                </c:pt>
                <c:pt idx="194">
                  <c:v>48000000</c:v>
                </c:pt>
                <c:pt idx="195">
                  <c:v>13000000</c:v>
                </c:pt>
                <c:pt idx="196">
                  <c:v>13000000</c:v>
                </c:pt>
                <c:pt idx="197">
                  <c:v>13000000</c:v>
                </c:pt>
                <c:pt idx="198">
                  <c:v>13000000</c:v>
                </c:pt>
                <c:pt idx="199">
                  <c:v>27200000</c:v>
                </c:pt>
                <c:pt idx="200">
                  <c:v>22000000</c:v>
                </c:pt>
                <c:pt idx="201">
                  <c:v>24259090</c:v>
                </c:pt>
                <c:pt idx="202">
                  <c:v>27500000</c:v>
                </c:pt>
                <c:pt idx="203">
                  <c:v>28500000</c:v>
                </c:pt>
                <c:pt idx="204">
                  <c:v>8100000</c:v>
                </c:pt>
                <c:pt idx="205">
                  <c:v>22000000</c:v>
                </c:pt>
                <c:pt idx="206">
                  <c:v>18000000</c:v>
                </c:pt>
                <c:pt idx="207">
                  <c:v>22000000</c:v>
                </c:pt>
                <c:pt idx="208">
                  <c:v>10400000</c:v>
                </c:pt>
                <c:pt idx="209">
                  <c:v>10400000</c:v>
                </c:pt>
                <c:pt idx="210">
                  <c:v>22000000</c:v>
                </c:pt>
                <c:pt idx="211">
                  <c:v>13095000</c:v>
                </c:pt>
                <c:pt idx="212">
                  <c:v>22000000</c:v>
                </c:pt>
                <c:pt idx="213">
                  <c:v>126627859</c:v>
                </c:pt>
                <c:pt idx="214">
                  <c:v>16500000</c:v>
                </c:pt>
                <c:pt idx="215">
                  <c:v>562070742</c:v>
                </c:pt>
                <c:pt idx="218">
                  <c:v>5004200000</c:v>
                </c:pt>
                <c:pt idx="219">
                  <c:v>450000000</c:v>
                </c:pt>
                <c:pt idx="220">
                  <c:v>150000000</c:v>
                </c:pt>
                <c:pt idx="221">
                  <c:v>48000000</c:v>
                </c:pt>
                <c:pt idx="222">
                  <c:v>96000000</c:v>
                </c:pt>
                <c:pt idx="223">
                  <c:v>48000000</c:v>
                </c:pt>
                <c:pt idx="224">
                  <c:v>95655830</c:v>
                </c:pt>
                <c:pt idx="225">
                  <c:v>17460000</c:v>
                </c:pt>
                <c:pt idx="226">
                  <c:v>5200000</c:v>
                </c:pt>
                <c:pt idx="227">
                  <c:v>6600000</c:v>
                </c:pt>
                <c:pt idx="228">
                  <c:v>10000000</c:v>
                </c:pt>
                <c:pt idx="229">
                  <c:v>14000000</c:v>
                </c:pt>
                <c:pt idx="230">
                  <c:v>594957000</c:v>
                </c:pt>
                <c:pt idx="231">
                  <c:v>69586000</c:v>
                </c:pt>
                <c:pt idx="232">
                  <c:v>8796000</c:v>
                </c:pt>
                <c:pt idx="233">
                  <c:v>5292000</c:v>
                </c:pt>
                <c:pt idx="234">
                  <c:v>373246540</c:v>
                </c:pt>
                <c:pt idx="235">
                  <c:v>297281523</c:v>
                </c:pt>
                <c:pt idx="237">
                  <c:v>59000000</c:v>
                </c:pt>
                <c:pt idx="238">
                  <c:v>5000000</c:v>
                </c:pt>
                <c:pt idx="239">
                  <c:v>14573000</c:v>
                </c:pt>
                <c:pt idx="240">
                  <c:v>15000000</c:v>
                </c:pt>
                <c:pt idx="241">
                  <c:v>54000000</c:v>
                </c:pt>
                <c:pt idx="242">
                  <c:v>17000000</c:v>
                </c:pt>
                <c:pt idx="243">
                  <c:v>18500000</c:v>
                </c:pt>
                <c:pt idx="244">
                  <c:v>13710000</c:v>
                </c:pt>
                <c:pt idx="245">
                  <c:v>17500000</c:v>
                </c:pt>
                <c:pt idx="246">
                  <c:v>457173650</c:v>
                </c:pt>
                <c:pt idx="247">
                  <c:v>304987941</c:v>
                </c:pt>
                <c:pt idx="248">
                  <c:v>0</c:v>
                </c:pt>
                <c:pt idx="249">
                  <c:v>786159610</c:v>
                </c:pt>
                <c:pt idx="250">
                  <c:v>12320000</c:v>
                </c:pt>
                <c:pt idx="251">
                  <c:v>190002000</c:v>
                </c:pt>
                <c:pt idx="252">
                  <c:v>53990682</c:v>
                </c:pt>
                <c:pt idx="253">
                  <c:v>43435710</c:v>
                </c:pt>
                <c:pt idx="254">
                  <c:v>4359803</c:v>
                </c:pt>
                <c:pt idx="255">
                  <c:v>49940197</c:v>
                </c:pt>
                <c:pt idx="256">
                  <c:v>9999725</c:v>
                </c:pt>
                <c:pt idx="257">
                  <c:v>7974190</c:v>
                </c:pt>
              </c:numCache>
            </c:numRef>
          </c:val>
          <c:extLst>
            <c:ext xmlns:c16="http://schemas.microsoft.com/office/drawing/2014/chart" uri="{C3380CC4-5D6E-409C-BE32-E72D297353CC}">
              <c16:uniqueId val="{0000001B-0FB6-4207-A3B6-E163078A0023}"/>
            </c:ext>
          </c:extLst>
        </c:ser>
        <c:ser>
          <c:idx val="28"/>
          <c:order val="28"/>
          <c:tx>
            <c:strRef>
              <c:f>'1. INFORMACION ACUMULADA'!$AB$5:$AB$13</c:f>
              <c:strCache>
                <c:ptCount val="9"/>
                <c:pt idx="0">
                  <c:v>2. Sector</c:v>
                </c:pt>
                <c:pt idx="1">
                  <c:v>$ 2.789.956.000</c:v>
                </c:pt>
                <c:pt idx="2">
                  <c:v>$ 2.650.957.650</c:v>
                </c:pt>
                <c:pt idx="6">
                  <c:v>2- INFORMACION FINANCIERA</c:v>
                </c:pt>
                <c:pt idx="7">
                  <c:v>17</c:v>
                </c:pt>
                <c:pt idx="8">
                  <c:v>Giros (Valor en pesos)</c:v>
                </c:pt>
              </c:strCache>
            </c:strRef>
          </c:tx>
          <c:spPr>
            <a:solidFill>
              <a:schemeClr val="accent5">
                <a:lumMod val="60000"/>
                <a:lumOff val="40000"/>
              </a:schemeClr>
            </a:solidFill>
            <a:ln>
              <a:noFill/>
            </a:ln>
            <a:effectLst/>
          </c:spPr>
          <c:invertIfNegative val="0"/>
          <c:val>
            <c:numRef>
              <c:f>'1. INFORMACION ACUMULADA'!$AB$14:$AB$271</c:f>
              <c:numCache>
                <c:formatCode>#,##0</c:formatCode>
                <c:ptCount val="258"/>
                <c:pt idx="0">
                  <c:v>73213333</c:v>
                </c:pt>
                <c:pt idx="1">
                  <c:v>73250000</c:v>
                </c:pt>
                <c:pt idx="2">
                  <c:v>41600000</c:v>
                </c:pt>
                <c:pt idx="3">
                  <c:v>86133333</c:v>
                </c:pt>
                <c:pt idx="4">
                  <c:v>37700000</c:v>
                </c:pt>
                <c:pt idx="5">
                  <c:v>73213333</c:v>
                </c:pt>
                <c:pt idx="6">
                  <c:v>61370000</c:v>
                </c:pt>
                <c:pt idx="7">
                  <c:v>81826666</c:v>
                </c:pt>
                <c:pt idx="8">
                  <c:v>61940000</c:v>
                </c:pt>
                <c:pt idx="9">
                  <c:v>50540000</c:v>
                </c:pt>
                <c:pt idx="10">
                  <c:v>50540000</c:v>
                </c:pt>
                <c:pt idx="11">
                  <c:v>66626667</c:v>
                </c:pt>
                <c:pt idx="12">
                  <c:v>75366667</c:v>
                </c:pt>
                <c:pt idx="13">
                  <c:v>68000000</c:v>
                </c:pt>
                <c:pt idx="14">
                  <c:v>64200000</c:v>
                </c:pt>
                <c:pt idx="15">
                  <c:v>58400000</c:v>
                </c:pt>
                <c:pt idx="16">
                  <c:v>7800000</c:v>
                </c:pt>
                <c:pt idx="17">
                  <c:v>27200000</c:v>
                </c:pt>
                <c:pt idx="18">
                  <c:v>24650000</c:v>
                </c:pt>
                <c:pt idx="19">
                  <c:v>27200000</c:v>
                </c:pt>
                <c:pt idx="20">
                  <c:v>27200000</c:v>
                </c:pt>
                <c:pt idx="21">
                  <c:v>27115000</c:v>
                </c:pt>
                <c:pt idx="22">
                  <c:v>41470000</c:v>
                </c:pt>
                <c:pt idx="23">
                  <c:v>29770000</c:v>
                </c:pt>
                <c:pt idx="24">
                  <c:v>20799998</c:v>
                </c:pt>
                <c:pt idx="25">
                  <c:v>13373333</c:v>
                </c:pt>
                <c:pt idx="26">
                  <c:v>23583333</c:v>
                </c:pt>
                <c:pt idx="27">
                  <c:v>78026667</c:v>
                </c:pt>
                <c:pt idx="28">
                  <c:v>24526667</c:v>
                </c:pt>
                <c:pt idx="29">
                  <c:v>26000000</c:v>
                </c:pt>
                <c:pt idx="30">
                  <c:v>20583333</c:v>
                </c:pt>
                <c:pt idx="31">
                  <c:v>26520000</c:v>
                </c:pt>
                <c:pt idx="32">
                  <c:v>26095000</c:v>
                </c:pt>
                <c:pt idx="33">
                  <c:v>26095000</c:v>
                </c:pt>
                <c:pt idx="34">
                  <c:v>57000000</c:v>
                </c:pt>
                <c:pt idx="35">
                  <c:v>58710000</c:v>
                </c:pt>
                <c:pt idx="36">
                  <c:v>53010000</c:v>
                </c:pt>
                <c:pt idx="37">
                  <c:v>26520000</c:v>
                </c:pt>
                <c:pt idx="38">
                  <c:v>26520000</c:v>
                </c:pt>
                <c:pt idx="39">
                  <c:v>58140000</c:v>
                </c:pt>
                <c:pt idx="40">
                  <c:v>66300000</c:v>
                </c:pt>
                <c:pt idx="41">
                  <c:v>10440000</c:v>
                </c:pt>
                <c:pt idx="42">
                  <c:v>39000000</c:v>
                </c:pt>
                <c:pt idx="43">
                  <c:v>21236662</c:v>
                </c:pt>
                <c:pt idx="44">
                  <c:v>26693333</c:v>
                </c:pt>
                <c:pt idx="45">
                  <c:v>63653333</c:v>
                </c:pt>
                <c:pt idx="46">
                  <c:v>57000000</c:v>
                </c:pt>
                <c:pt idx="47">
                  <c:v>21236666</c:v>
                </c:pt>
                <c:pt idx="48">
                  <c:v>31000000</c:v>
                </c:pt>
                <c:pt idx="49">
                  <c:v>4640000</c:v>
                </c:pt>
                <c:pt idx="50">
                  <c:v>44668500</c:v>
                </c:pt>
                <c:pt idx="51">
                  <c:v>57950000</c:v>
                </c:pt>
                <c:pt idx="52">
                  <c:v>52440000</c:v>
                </c:pt>
                <c:pt idx="53">
                  <c:v>26010000</c:v>
                </c:pt>
                <c:pt idx="54">
                  <c:v>51300000</c:v>
                </c:pt>
                <c:pt idx="55">
                  <c:v>35647500</c:v>
                </c:pt>
                <c:pt idx="56">
                  <c:v>34073333</c:v>
                </c:pt>
                <c:pt idx="57">
                  <c:v>56620000</c:v>
                </c:pt>
                <c:pt idx="58">
                  <c:v>52440000</c:v>
                </c:pt>
                <c:pt idx="59">
                  <c:v>25999999</c:v>
                </c:pt>
                <c:pt idx="60">
                  <c:v>25000000</c:v>
                </c:pt>
                <c:pt idx="61">
                  <c:v>40012500</c:v>
                </c:pt>
                <c:pt idx="62">
                  <c:v>57000000</c:v>
                </c:pt>
                <c:pt idx="63">
                  <c:v>44377500</c:v>
                </c:pt>
                <c:pt idx="64">
                  <c:v>39000000</c:v>
                </c:pt>
                <c:pt idx="65">
                  <c:v>43650000</c:v>
                </c:pt>
                <c:pt idx="66">
                  <c:v>25000000</c:v>
                </c:pt>
                <c:pt idx="67">
                  <c:v>19500000</c:v>
                </c:pt>
                <c:pt idx="68">
                  <c:v>54999666</c:v>
                </c:pt>
                <c:pt idx="69">
                  <c:v>24666667</c:v>
                </c:pt>
                <c:pt idx="70">
                  <c:v>57000000</c:v>
                </c:pt>
                <c:pt idx="71">
                  <c:v>22416666</c:v>
                </c:pt>
                <c:pt idx="72">
                  <c:v>23313333</c:v>
                </c:pt>
                <c:pt idx="73">
                  <c:v>59200000</c:v>
                </c:pt>
                <c:pt idx="74">
                  <c:v>25653333</c:v>
                </c:pt>
                <c:pt idx="75">
                  <c:v>55100000</c:v>
                </c:pt>
                <c:pt idx="76">
                  <c:v>24666667</c:v>
                </c:pt>
                <c:pt idx="77">
                  <c:v>23226667</c:v>
                </c:pt>
                <c:pt idx="78">
                  <c:v>25826666</c:v>
                </c:pt>
                <c:pt idx="79">
                  <c:v>38740000</c:v>
                </c:pt>
                <c:pt idx="80">
                  <c:v>20562000</c:v>
                </c:pt>
                <c:pt idx="81">
                  <c:v>7857000</c:v>
                </c:pt>
                <c:pt idx="82">
                  <c:v>49666667</c:v>
                </c:pt>
                <c:pt idx="83">
                  <c:v>69300000</c:v>
                </c:pt>
                <c:pt idx="84">
                  <c:v>24310000</c:v>
                </c:pt>
                <c:pt idx="85">
                  <c:v>24310000</c:v>
                </c:pt>
                <c:pt idx="86">
                  <c:v>24310000</c:v>
                </c:pt>
                <c:pt idx="87">
                  <c:v>24310000</c:v>
                </c:pt>
                <c:pt idx="88">
                  <c:v>24310000</c:v>
                </c:pt>
                <c:pt idx="89">
                  <c:v>24310000</c:v>
                </c:pt>
                <c:pt idx="90">
                  <c:v>5780000</c:v>
                </c:pt>
                <c:pt idx="91">
                  <c:v>50730000</c:v>
                </c:pt>
                <c:pt idx="92">
                  <c:v>75000000</c:v>
                </c:pt>
                <c:pt idx="93">
                  <c:v>49970000</c:v>
                </c:pt>
                <c:pt idx="94">
                  <c:v>24905000</c:v>
                </c:pt>
                <c:pt idx="95">
                  <c:v>37939933</c:v>
                </c:pt>
                <c:pt idx="96">
                  <c:v>18663333</c:v>
                </c:pt>
                <c:pt idx="97">
                  <c:v>24960000</c:v>
                </c:pt>
                <c:pt idx="98">
                  <c:v>24083333</c:v>
                </c:pt>
                <c:pt idx="99">
                  <c:v>24565000</c:v>
                </c:pt>
                <c:pt idx="100">
                  <c:v>52800000</c:v>
                </c:pt>
                <c:pt idx="101">
                  <c:v>7800000</c:v>
                </c:pt>
                <c:pt idx="102">
                  <c:v>24140000</c:v>
                </c:pt>
                <c:pt idx="103">
                  <c:v>24140000</c:v>
                </c:pt>
                <c:pt idx="104">
                  <c:v>21675000</c:v>
                </c:pt>
                <c:pt idx="105">
                  <c:v>42049500</c:v>
                </c:pt>
                <c:pt idx="106">
                  <c:v>54340000</c:v>
                </c:pt>
                <c:pt idx="107">
                  <c:v>24310000</c:v>
                </c:pt>
                <c:pt idx="108">
                  <c:v>24310000</c:v>
                </c:pt>
                <c:pt idx="109">
                  <c:v>24310000</c:v>
                </c:pt>
                <c:pt idx="110">
                  <c:v>21250000</c:v>
                </c:pt>
                <c:pt idx="111">
                  <c:v>24310000</c:v>
                </c:pt>
                <c:pt idx="112">
                  <c:v>25046666</c:v>
                </c:pt>
                <c:pt idx="113">
                  <c:v>41031000</c:v>
                </c:pt>
                <c:pt idx="114">
                  <c:v>15240000</c:v>
                </c:pt>
                <c:pt idx="115">
                  <c:v>24055000</c:v>
                </c:pt>
                <c:pt idx="116">
                  <c:v>21505000</c:v>
                </c:pt>
                <c:pt idx="117">
                  <c:v>21840000</c:v>
                </c:pt>
                <c:pt idx="118">
                  <c:v>21840000</c:v>
                </c:pt>
                <c:pt idx="119">
                  <c:v>17043000</c:v>
                </c:pt>
                <c:pt idx="120">
                  <c:v>24055000</c:v>
                </c:pt>
                <c:pt idx="121">
                  <c:v>15980000</c:v>
                </c:pt>
                <c:pt idx="122">
                  <c:v>3570000</c:v>
                </c:pt>
                <c:pt idx="123">
                  <c:v>6486000</c:v>
                </c:pt>
                <c:pt idx="124">
                  <c:v>21493333</c:v>
                </c:pt>
                <c:pt idx="125">
                  <c:v>41031000</c:v>
                </c:pt>
                <c:pt idx="126">
                  <c:v>23375000</c:v>
                </c:pt>
                <c:pt idx="127">
                  <c:v>21233333</c:v>
                </c:pt>
                <c:pt idx="128">
                  <c:v>23375000</c:v>
                </c:pt>
                <c:pt idx="129">
                  <c:v>23400000</c:v>
                </c:pt>
                <c:pt idx="130">
                  <c:v>0</c:v>
                </c:pt>
                <c:pt idx="131">
                  <c:v>51490000</c:v>
                </c:pt>
                <c:pt idx="132">
                  <c:v>26900100</c:v>
                </c:pt>
                <c:pt idx="133">
                  <c:v>18789900</c:v>
                </c:pt>
                <c:pt idx="134">
                  <c:v>19856667</c:v>
                </c:pt>
                <c:pt idx="135">
                  <c:v>20106666</c:v>
                </c:pt>
                <c:pt idx="136">
                  <c:v>33174000</c:v>
                </c:pt>
                <c:pt idx="137">
                  <c:v>37248000</c:v>
                </c:pt>
                <c:pt idx="138">
                  <c:v>35833333</c:v>
                </c:pt>
                <c:pt idx="139">
                  <c:v>50866666</c:v>
                </c:pt>
                <c:pt idx="140">
                  <c:v>37188631</c:v>
                </c:pt>
                <c:pt idx="141">
                  <c:v>48506666</c:v>
                </c:pt>
                <c:pt idx="142">
                  <c:v>44000000</c:v>
                </c:pt>
                <c:pt idx="143">
                  <c:v>20366666</c:v>
                </c:pt>
                <c:pt idx="144">
                  <c:v>44650000</c:v>
                </c:pt>
                <c:pt idx="145">
                  <c:v>23571733</c:v>
                </c:pt>
                <c:pt idx="146">
                  <c:v>16120000</c:v>
                </c:pt>
                <c:pt idx="147">
                  <c:v>15333333</c:v>
                </c:pt>
                <c:pt idx="148">
                  <c:v>38033333</c:v>
                </c:pt>
                <c:pt idx="149">
                  <c:v>250793411</c:v>
                </c:pt>
                <c:pt idx="150">
                  <c:v>3570000</c:v>
                </c:pt>
                <c:pt idx="151">
                  <c:v>30555000</c:v>
                </c:pt>
                <c:pt idx="152">
                  <c:v>28518000</c:v>
                </c:pt>
                <c:pt idx="153">
                  <c:v>45283333</c:v>
                </c:pt>
                <c:pt idx="154">
                  <c:v>17250000</c:v>
                </c:pt>
                <c:pt idx="155">
                  <c:v>16293333</c:v>
                </c:pt>
                <c:pt idx="156">
                  <c:v>120333877</c:v>
                </c:pt>
                <c:pt idx="157">
                  <c:v>16640000</c:v>
                </c:pt>
                <c:pt idx="158">
                  <c:v>121143506</c:v>
                </c:pt>
                <c:pt idx="159">
                  <c:v>5107027</c:v>
                </c:pt>
                <c:pt idx="160">
                  <c:v>21660000</c:v>
                </c:pt>
                <c:pt idx="161">
                  <c:v>26216667</c:v>
                </c:pt>
                <c:pt idx="162">
                  <c:v>0</c:v>
                </c:pt>
                <c:pt idx="163">
                  <c:v>0</c:v>
                </c:pt>
                <c:pt idx="164">
                  <c:v>0</c:v>
                </c:pt>
                <c:pt idx="165">
                  <c:v>0</c:v>
                </c:pt>
                <c:pt idx="166">
                  <c:v>0</c:v>
                </c:pt>
                <c:pt idx="167">
                  <c:v>0</c:v>
                </c:pt>
                <c:pt idx="168">
                  <c:v>0</c:v>
                </c:pt>
                <c:pt idx="169">
                  <c:v>0</c:v>
                </c:pt>
                <c:pt idx="170">
                  <c:v>0</c:v>
                </c:pt>
                <c:pt idx="171">
                  <c:v>0</c:v>
                </c:pt>
                <c:pt idx="172">
                  <c:v>0</c:v>
                </c:pt>
                <c:pt idx="173">
                  <c:v>2894552000</c:v>
                </c:pt>
                <c:pt idx="174">
                  <c:v>11093333</c:v>
                </c:pt>
                <c:pt idx="175">
                  <c:v>12584772</c:v>
                </c:pt>
                <c:pt idx="176">
                  <c:v>0</c:v>
                </c:pt>
                <c:pt idx="177">
                  <c:v>0</c:v>
                </c:pt>
                <c:pt idx="178">
                  <c:v>0</c:v>
                </c:pt>
                <c:pt idx="179">
                  <c:v>29169399</c:v>
                </c:pt>
                <c:pt idx="180">
                  <c:v>381688009</c:v>
                </c:pt>
                <c:pt idx="181">
                  <c:v>1080818</c:v>
                </c:pt>
                <c:pt idx="182">
                  <c:v>3924602</c:v>
                </c:pt>
                <c:pt idx="183">
                  <c:v>8836419</c:v>
                </c:pt>
                <c:pt idx="184">
                  <c:v>0</c:v>
                </c:pt>
                <c:pt idx="185">
                  <c:v>387010417</c:v>
                </c:pt>
                <c:pt idx="186">
                  <c:v>4901323</c:v>
                </c:pt>
                <c:pt idx="187">
                  <c:v>392194910</c:v>
                </c:pt>
                <c:pt idx="188">
                  <c:v>247362924</c:v>
                </c:pt>
                <c:pt idx="189">
                  <c:v>22916666</c:v>
                </c:pt>
                <c:pt idx="190">
                  <c:v>9533333</c:v>
                </c:pt>
                <c:pt idx="191">
                  <c:v>19110000</c:v>
                </c:pt>
                <c:pt idx="192">
                  <c:v>20370000</c:v>
                </c:pt>
                <c:pt idx="193">
                  <c:v>240188537</c:v>
                </c:pt>
                <c:pt idx="194">
                  <c:v>0</c:v>
                </c:pt>
                <c:pt idx="195">
                  <c:v>11006666</c:v>
                </c:pt>
                <c:pt idx="196">
                  <c:v>11006666</c:v>
                </c:pt>
                <c:pt idx="197">
                  <c:v>11006666</c:v>
                </c:pt>
                <c:pt idx="198">
                  <c:v>11006666</c:v>
                </c:pt>
                <c:pt idx="199">
                  <c:v>22893333</c:v>
                </c:pt>
                <c:pt idx="200">
                  <c:v>17233333</c:v>
                </c:pt>
                <c:pt idx="201">
                  <c:v>0</c:v>
                </c:pt>
                <c:pt idx="202">
                  <c:v>11000000</c:v>
                </c:pt>
                <c:pt idx="203">
                  <c:v>22800000</c:v>
                </c:pt>
                <c:pt idx="204">
                  <c:v>5400000</c:v>
                </c:pt>
                <c:pt idx="205">
                  <c:v>20350000</c:v>
                </c:pt>
                <c:pt idx="206">
                  <c:v>8700000</c:v>
                </c:pt>
                <c:pt idx="207">
                  <c:v>20716666</c:v>
                </c:pt>
                <c:pt idx="208">
                  <c:v>9186667</c:v>
                </c:pt>
                <c:pt idx="209">
                  <c:v>6846667</c:v>
                </c:pt>
                <c:pt idx="210">
                  <c:v>13016666</c:v>
                </c:pt>
                <c:pt idx="211">
                  <c:v>10767000</c:v>
                </c:pt>
                <c:pt idx="212">
                  <c:v>12650000</c:v>
                </c:pt>
                <c:pt idx="213">
                  <c:v>0</c:v>
                </c:pt>
                <c:pt idx="214">
                  <c:v>16499999</c:v>
                </c:pt>
                <c:pt idx="215">
                  <c:v>0</c:v>
                </c:pt>
                <c:pt idx="216">
                  <c:v>0</c:v>
                </c:pt>
                <c:pt idx="217">
                  <c:v>0</c:v>
                </c:pt>
                <c:pt idx="218">
                  <c:v>2440894066</c:v>
                </c:pt>
                <c:pt idx="219">
                  <c:v>159764181</c:v>
                </c:pt>
                <c:pt idx="220">
                  <c:v>64882090</c:v>
                </c:pt>
                <c:pt idx="221">
                  <c:v>27041045</c:v>
                </c:pt>
                <c:pt idx="222">
                  <c:v>54082090</c:v>
                </c:pt>
                <c:pt idx="223">
                  <c:v>27041045</c:v>
                </c:pt>
                <c:pt idx="224">
                  <c:v>19131166</c:v>
                </c:pt>
                <c:pt idx="225">
                  <c:v>5674500</c:v>
                </c:pt>
                <c:pt idx="226">
                  <c:v>2600000</c:v>
                </c:pt>
                <c:pt idx="227">
                  <c:v>0</c:v>
                </c:pt>
                <c:pt idx="228">
                  <c:v>6000000</c:v>
                </c:pt>
                <c:pt idx="229">
                  <c:v>8400000</c:v>
                </c:pt>
                <c:pt idx="230">
                  <c:v>0</c:v>
                </c:pt>
                <c:pt idx="231">
                  <c:v>0</c:v>
                </c:pt>
                <c:pt idx="232">
                  <c:v>0</c:v>
                </c:pt>
                <c:pt idx="233">
                  <c:v>0</c:v>
                </c:pt>
                <c:pt idx="234">
                  <c:v>124456603</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38504317</c:v>
                </c:pt>
                <c:pt idx="253">
                  <c:v>43435710</c:v>
                </c:pt>
                <c:pt idx="254">
                  <c:v>4359803</c:v>
                </c:pt>
                <c:pt idx="255">
                  <c:v>35591833</c:v>
                </c:pt>
                <c:pt idx="256">
                  <c:v>9999725</c:v>
                </c:pt>
                <c:pt idx="257">
                  <c:v>7974190</c:v>
                </c:pt>
              </c:numCache>
            </c:numRef>
          </c:val>
          <c:extLst>
            <c:ext xmlns:c16="http://schemas.microsoft.com/office/drawing/2014/chart" uri="{C3380CC4-5D6E-409C-BE32-E72D297353CC}">
              <c16:uniqueId val="{0000001C-0FB6-4207-A3B6-E163078A0023}"/>
            </c:ext>
          </c:extLst>
        </c:ser>
        <c:ser>
          <c:idx val="29"/>
          <c:order val="29"/>
          <c:tx>
            <c:strRef>
              <c:f>'1. INFORMACION ACUMULADA'!$AC$5:$AC$13</c:f>
              <c:strCache>
                <c:ptCount val="9"/>
                <c:pt idx="0">
                  <c:v>2. Sector</c:v>
                </c:pt>
                <c:pt idx="1">
                  <c:v>$ 2.789.956.000</c:v>
                </c:pt>
                <c:pt idx="2">
                  <c:v>$ 2.650.957.650</c:v>
                </c:pt>
                <c:pt idx="6">
                  <c:v>3 - PLAZOS </c:v>
                </c:pt>
                <c:pt idx="7">
                  <c:v>18</c:v>
                </c:pt>
                <c:pt idx="8">
                  <c:v>Fecha de suscripción (DD/MM/AAAA)</c:v>
                </c:pt>
              </c:strCache>
            </c:strRef>
          </c:tx>
          <c:spPr>
            <a:solidFill>
              <a:schemeClr val="accent6">
                <a:lumMod val="60000"/>
                <a:lumOff val="40000"/>
              </a:schemeClr>
            </a:solidFill>
            <a:ln>
              <a:noFill/>
            </a:ln>
            <a:effectLst/>
          </c:spPr>
          <c:invertIfNegative val="0"/>
          <c:val>
            <c:numRef>
              <c:f>'1. INFORMACION ACUMULADA'!$AC$14:$AC$271</c:f>
              <c:numCache>
                <c:formatCode>dd/mm/yyyy;@</c:formatCode>
                <c:ptCount val="258"/>
                <c:pt idx="0">
                  <c:v>44230</c:v>
                </c:pt>
                <c:pt idx="1">
                  <c:v>44230</c:v>
                </c:pt>
                <c:pt idx="2">
                  <c:v>44230</c:v>
                </c:pt>
                <c:pt idx="3">
                  <c:v>44231</c:v>
                </c:pt>
                <c:pt idx="4">
                  <c:v>44231</c:v>
                </c:pt>
                <c:pt idx="5">
                  <c:v>44230</c:v>
                </c:pt>
                <c:pt idx="6">
                  <c:v>44231</c:v>
                </c:pt>
                <c:pt idx="7">
                  <c:v>44231</c:v>
                </c:pt>
                <c:pt idx="8">
                  <c:v>44230</c:v>
                </c:pt>
                <c:pt idx="9">
                  <c:v>44230</c:v>
                </c:pt>
                <c:pt idx="10">
                  <c:v>44230</c:v>
                </c:pt>
                <c:pt idx="11">
                  <c:v>44231</c:v>
                </c:pt>
                <c:pt idx="12">
                  <c:v>44231</c:v>
                </c:pt>
                <c:pt idx="13">
                  <c:v>44232</c:v>
                </c:pt>
                <c:pt idx="14">
                  <c:v>44232</c:v>
                </c:pt>
                <c:pt idx="15">
                  <c:v>44232</c:v>
                </c:pt>
                <c:pt idx="16">
                  <c:v>44236</c:v>
                </c:pt>
                <c:pt idx="17">
                  <c:v>44237</c:v>
                </c:pt>
                <c:pt idx="18">
                  <c:v>44237</c:v>
                </c:pt>
                <c:pt idx="19">
                  <c:v>44237</c:v>
                </c:pt>
                <c:pt idx="20">
                  <c:v>44237</c:v>
                </c:pt>
                <c:pt idx="21">
                  <c:v>44237</c:v>
                </c:pt>
                <c:pt idx="22">
                  <c:v>44238</c:v>
                </c:pt>
                <c:pt idx="23">
                  <c:v>44238</c:v>
                </c:pt>
                <c:pt idx="24">
                  <c:v>44242</c:v>
                </c:pt>
                <c:pt idx="25">
                  <c:v>44243</c:v>
                </c:pt>
                <c:pt idx="26">
                  <c:v>44244</c:v>
                </c:pt>
                <c:pt idx="27">
                  <c:v>44243</c:v>
                </c:pt>
                <c:pt idx="28">
                  <c:v>44244</c:v>
                </c:pt>
                <c:pt idx="29">
                  <c:v>44244</c:v>
                </c:pt>
                <c:pt idx="30">
                  <c:v>44245</c:v>
                </c:pt>
                <c:pt idx="31">
                  <c:v>44245</c:v>
                </c:pt>
                <c:pt idx="32">
                  <c:v>44246</c:v>
                </c:pt>
                <c:pt idx="33">
                  <c:v>44246</c:v>
                </c:pt>
                <c:pt idx="34">
                  <c:v>44245</c:v>
                </c:pt>
                <c:pt idx="35">
                  <c:v>44245</c:v>
                </c:pt>
                <c:pt idx="36">
                  <c:v>44245</c:v>
                </c:pt>
                <c:pt idx="37">
                  <c:v>44245</c:v>
                </c:pt>
                <c:pt idx="38">
                  <c:v>44245</c:v>
                </c:pt>
                <c:pt idx="39">
                  <c:v>44250</c:v>
                </c:pt>
                <c:pt idx="40">
                  <c:v>44249</c:v>
                </c:pt>
                <c:pt idx="41">
                  <c:v>44249</c:v>
                </c:pt>
                <c:pt idx="42">
                  <c:v>44246</c:v>
                </c:pt>
                <c:pt idx="43">
                  <c:v>44246</c:v>
                </c:pt>
                <c:pt idx="44">
                  <c:v>44249</c:v>
                </c:pt>
                <c:pt idx="45">
                  <c:v>44246</c:v>
                </c:pt>
                <c:pt idx="46">
                  <c:v>44250</c:v>
                </c:pt>
                <c:pt idx="47">
                  <c:v>44243</c:v>
                </c:pt>
                <c:pt idx="48">
                  <c:v>44251</c:v>
                </c:pt>
                <c:pt idx="49">
                  <c:v>44249</c:v>
                </c:pt>
                <c:pt idx="50">
                  <c:v>44249</c:v>
                </c:pt>
                <c:pt idx="51">
                  <c:v>44251</c:v>
                </c:pt>
                <c:pt idx="52">
                  <c:v>44250</c:v>
                </c:pt>
                <c:pt idx="53">
                  <c:v>44250</c:v>
                </c:pt>
                <c:pt idx="54">
                  <c:v>44250</c:v>
                </c:pt>
                <c:pt idx="55">
                  <c:v>44251</c:v>
                </c:pt>
                <c:pt idx="56">
                  <c:v>44252</c:v>
                </c:pt>
                <c:pt idx="57">
                  <c:v>44250</c:v>
                </c:pt>
                <c:pt idx="58">
                  <c:v>44250</c:v>
                </c:pt>
                <c:pt idx="59">
                  <c:v>44251</c:v>
                </c:pt>
                <c:pt idx="60">
                  <c:v>44251</c:v>
                </c:pt>
                <c:pt idx="61">
                  <c:v>44251</c:v>
                </c:pt>
                <c:pt idx="62">
                  <c:v>44252</c:v>
                </c:pt>
                <c:pt idx="63">
                  <c:v>44253</c:v>
                </c:pt>
                <c:pt idx="64">
                  <c:v>44256</c:v>
                </c:pt>
                <c:pt idx="65">
                  <c:v>44253</c:v>
                </c:pt>
                <c:pt idx="66">
                  <c:v>44252</c:v>
                </c:pt>
                <c:pt idx="67">
                  <c:v>44256</c:v>
                </c:pt>
                <c:pt idx="68">
                  <c:v>44256</c:v>
                </c:pt>
                <c:pt idx="69">
                  <c:v>44259</c:v>
                </c:pt>
                <c:pt idx="70">
                  <c:v>44257</c:v>
                </c:pt>
                <c:pt idx="71">
                  <c:v>44256</c:v>
                </c:pt>
                <c:pt idx="72">
                  <c:v>44256</c:v>
                </c:pt>
                <c:pt idx="73">
                  <c:v>44256</c:v>
                </c:pt>
                <c:pt idx="74">
                  <c:v>44259</c:v>
                </c:pt>
                <c:pt idx="75">
                  <c:v>44257</c:v>
                </c:pt>
                <c:pt idx="76">
                  <c:v>44259</c:v>
                </c:pt>
                <c:pt idx="77">
                  <c:v>44257</c:v>
                </c:pt>
                <c:pt idx="78">
                  <c:v>44257</c:v>
                </c:pt>
                <c:pt idx="79">
                  <c:v>44257</c:v>
                </c:pt>
                <c:pt idx="80">
                  <c:v>44257</c:v>
                </c:pt>
                <c:pt idx="81">
                  <c:v>44257</c:v>
                </c:pt>
                <c:pt idx="82">
                  <c:v>44257</c:v>
                </c:pt>
                <c:pt idx="83">
                  <c:v>44257</c:v>
                </c:pt>
                <c:pt idx="84">
                  <c:v>44267</c:v>
                </c:pt>
                <c:pt idx="85">
                  <c:v>44267</c:v>
                </c:pt>
                <c:pt idx="86">
                  <c:v>44267</c:v>
                </c:pt>
                <c:pt idx="87">
                  <c:v>44267</c:v>
                </c:pt>
                <c:pt idx="88">
                  <c:v>44267</c:v>
                </c:pt>
                <c:pt idx="89">
                  <c:v>44267</c:v>
                </c:pt>
                <c:pt idx="90">
                  <c:v>44267</c:v>
                </c:pt>
                <c:pt idx="91">
                  <c:v>44257</c:v>
                </c:pt>
                <c:pt idx="92">
                  <c:v>44259</c:v>
                </c:pt>
                <c:pt idx="93">
                  <c:v>44260</c:v>
                </c:pt>
                <c:pt idx="94">
                  <c:v>44260</c:v>
                </c:pt>
                <c:pt idx="95">
                  <c:v>44260</c:v>
                </c:pt>
                <c:pt idx="96">
                  <c:v>44263</c:v>
                </c:pt>
                <c:pt idx="97">
                  <c:v>44266</c:v>
                </c:pt>
                <c:pt idx="98">
                  <c:v>44266</c:v>
                </c:pt>
                <c:pt idx="99">
                  <c:v>44266</c:v>
                </c:pt>
                <c:pt idx="100">
                  <c:v>44266</c:v>
                </c:pt>
                <c:pt idx="101">
                  <c:v>44266</c:v>
                </c:pt>
                <c:pt idx="102">
                  <c:v>44271</c:v>
                </c:pt>
                <c:pt idx="103">
                  <c:v>44271</c:v>
                </c:pt>
                <c:pt idx="104">
                  <c:v>44266</c:v>
                </c:pt>
                <c:pt idx="105">
                  <c:v>44267</c:v>
                </c:pt>
                <c:pt idx="106">
                  <c:v>44267</c:v>
                </c:pt>
                <c:pt idx="107">
                  <c:v>44267</c:v>
                </c:pt>
                <c:pt idx="108">
                  <c:v>44267</c:v>
                </c:pt>
                <c:pt idx="109">
                  <c:v>44267</c:v>
                </c:pt>
                <c:pt idx="110">
                  <c:v>44267</c:v>
                </c:pt>
                <c:pt idx="111">
                  <c:v>44267</c:v>
                </c:pt>
                <c:pt idx="112">
                  <c:v>44267</c:v>
                </c:pt>
                <c:pt idx="113">
                  <c:v>44271</c:v>
                </c:pt>
                <c:pt idx="114">
                  <c:v>44270</c:v>
                </c:pt>
                <c:pt idx="115">
                  <c:v>44271</c:v>
                </c:pt>
                <c:pt idx="116">
                  <c:v>44271</c:v>
                </c:pt>
                <c:pt idx="117">
                  <c:v>44271</c:v>
                </c:pt>
                <c:pt idx="118">
                  <c:v>44271</c:v>
                </c:pt>
                <c:pt idx="119">
                  <c:v>44273</c:v>
                </c:pt>
                <c:pt idx="120">
                  <c:v>44272</c:v>
                </c:pt>
                <c:pt idx="121">
                  <c:v>44272</c:v>
                </c:pt>
                <c:pt idx="122">
                  <c:v>44272</c:v>
                </c:pt>
                <c:pt idx="123">
                  <c:v>44309</c:v>
                </c:pt>
                <c:pt idx="124">
                  <c:v>44274</c:v>
                </c:pt>
                <c:pt idx="125">
                  <c:v>44273</c:v>
                </c:pt>
                <c:pt idx="126">
                  <c:v>44274</c:v>
                </c:pt>
                <c:pt idx="127">
                  <c:v>44279</c:v>
                </c:pt>
                <c:pt idx="128">
                  <c:v>44280</c:v>
                </c:pt>
                <c:pt idx="129">
                  <c:v>44281</c:v>
                </c:pt>
                <c:pt idx="130">
                  <c:v>44260</c:v>
                </c:pt>
                <c:pt idx="131">
                  <c:v>44281</c:v>
                </c:pt>
                <c:pt idx="132">
                  <c:v>44284</c:v>
                </c:pt>
                <c:pt idx="133">
                  <c:v>44285</c:v>
                </c:pt>
                <c:pt idx="134">
                  <c:v>44293</c:v>
                </c:pt>
                <c:pt idx="135">
                  <c:v>44293</c:v>
                </c:pt>
                <c:pt idx="136">
                  <c:v>44298</c:v>
                </c:pt>
                <c:pt idx="137">
                  <c:v>44300</c:v>
                </c:pt>
                <c:pt idx="138">
                  <c:v>44309</c:v>
                </c:pt>
                <c:pt idx="139">
                  <c:v>44309</c:v>
                </c:pt>
                <c:pt idx="140">
                  <c:v>44309</c:v>
                </c:pt>
                <c:pt idx="141">
                  <c:v>44312</c:v>
                </c:pt>
                <c:pt idx="142">
                  <c:v>44313</c:v>
                </c:pt>
                <c:pt idx="143">
                  <c:v>44321</c:v>
                </c:pt>
                <c:pt idx="144">
                  <c:v>44321</c:v>
                </c:pt>
                <c:pt idx="145">
                  <c:v>44327</c:v>
                </c:pt>
                <c:pt idx="146">
                  <c:v>44340</c:v>
                </c:pt>
                <c:pt idx="147">
                  <c:v>44342</c:v>
                </c:pt>
                <c:pt idx="148">
                  <c:v>44342</c:v>
                </c:pt>
                <c:pt idx="149">
                  <c:v>44340</c:v>
                </c:pt>
                <c:pt idx="150">
                  <c:v>44342</c:v>
                </c:pt>
                <c:pt idx="151">
                  <c:v>44348</c:v>
                </c:pt>
                <c:pt idx="152">
                  <c:v>44358</c:v>
                </c:pt>
                <c:pt idx="153">
                  <c:v>44349</c:v>
                </c:pt>
                <c:pt idx="154">
                  <c:v>44349</c:v>
                </c:pt>
                <c:pt idx="155">
                  <c:v>44368</c:v>
                </c:pt>
                <c:pt idx="156">
                  <c:v>44358</c:v>
                </c:pt>
                <c:pt idx="157">
                  <c:v>44369</c:v>
                </c:pt>
                <c:pt idx="158">
                  <c:v>44368</c:v>
                </c:pt>
                <c:pt idx="159">
                  <c:v>44376</c:v>
                </c:pt>
                <c:pt idx="160">
                  <c:v>44379</c:v>
                </c:pt>
                <c:pt idx="161">
                  <c:v>44383</c:v>
                </c:pt>
                <c:pt idx="162">
                  <c:v>44390</c:v>
                </c:pt>
                <c:pt idx="163">
                  <c:v>44390</c:v>
                </c:pt>
                <c:pt idx="164">
                  <c:v>44390</c:v>
                </c:pt>
                <c:pt idx="165">
                  <c:v>44390</c:v>
                </c:pt>
                <c:pt idx="166">
                  <c:v>44390</c:v>
                </c:pt>
                <c:pt idx="167">
                  <c:v>44390</c:v>
                </c:pt>
                <c:pt idx="168">
                  <c:v>44390</c:v>
                </c:pt>
                <c:pt idx="169">
                  <c:v>44390</c:v>
                </c:pt>
                <c:pt idx="170">
                  <c:v>44390</c:v>
                </c:pt>
                <c:pt idx="171">
                  <c:v>44390</c:v>
                </c:pt>
                <c:pt idx="172">
                  <c:v>44390</c:v>
                </c:pt>
                <c:pt idx="173">
                  <c:v>44375</c:v>
                </c:pt>
                <c:pt idx="174">
                  <c:v>44396</c:v>
                </c:pt>
                <c:pt idx="175">
                  <c:v>44390</c:v>
                </c:pt>
                <c:pt idx="176">
                  <c:v>44390</c:v>
                </c:pt>
                <c:pt idx="177">
                  <c:v>44390</c:v>
                </c:pt>
                <c:pt idx="178">
                  <c:v>44390</c:v>
                </c:pt>
                <c:pt idx="179">
                  <c:v>44390</c:v>
                </c:pt>
                <c:pt idx="180">
                  <c:v>44390</c:v>
                </c:pt>
                <c:pt idx="181">
                  <c:v>44390</c:v>
                </c:pt>
                <c:pt idx="182">
                  <c:v>44390</c:v>
                </c:pt>
                <c:pt idx="183">
                  <c:v>44390</c:v>
                </c:pt>
                <c:pt idx="184">
                  <c:v>44390</c:v>
                </c:pt>
                <c:pt idx="185">
                  <c:v>44390</c:v>
                </c:pt>
                <c:pt idx="186">
                  <c:v>44390</c:v>
                </c:pt>
                <c:pt idx="187">
                  <c:v>44390</c:v>
                </c:pt>
                <c:pt idx="188">
                  <c:v>44400</c:v>
                </c:pt>
                <c:pt idx="189">
                  <c:v>44400</c:v>
                </c:pt>
                <c:pt idx="190">
                  <c:v>44418</c:v>
                </c:pt>
                <c:pt idx="191">
                  <c:v>44412</c:v>
                </c:pt>
                <c:pt idx="192">
                  <c:v>44418</c:v>
                </c:pt>
                <c:pt idx="193">
                  <c:v>44427</c:v>
                </c:pt>
                <c:pt idx="194">
                  <c:v>44418</c:v>
                </c:pt>
                <c:pt idx="195">
                  <c:v>44428</c:v>
                </c:pt>
                <c:pt idx="196">
                  <c:v>44428</c:v>
                </c:pt>
                <c:pt idx="197">
                  <c:v>44428</c:v>
                </c:pt>
                <c:pt idx="198">
                  <c:v>44428</c:v>
                </c:pt>
                <c:pt idx="199">
                  <c:v>44428</c:v>
                </c:pt>
                <c:pt idx="200">
                  <c:v>44435</c:v>
                </c:pt>
                <c:pt idx="201">
                  <c:v>44433</c:v>
                </c:pt>
                <c:pt idx="202">
                  <c:v>44438</c:v>
                </c:pt>
                <c:pt idx="203">
                  <c:v>44439</c:v>
                </c:pt>
                <c:pt idx="204">
                  <c:v>44439</c:v>
                </c:pt>
                <c:pt idx="205">
                  <c:v>44449</c:v>
                </c:pt>
                <c:pt idx="206">
                  <c:v>44441</c:v>
                </c:pt>
                <c:pt idx="207">
                  <c:v>44445</c:v>
                </c:pt>
                <c:pt idx="208">
                  <c:v>44452</c:v>
                </c:pt>
                <c:pt idx="209">
                  <c:v>44452</c:v>
                </c:pt>
                <c:pt idx="210">
                  <c:v>44455</c:v>
                </c:pt>
                <c:pt idx="211">
                  <c:v>44455</c:v>
                </c:pt>
                <c:pt idx="212">
                  <c:v>44460</c:v>
                </c:pt>
                <c:pt idx="213">
                  <c:v>44462</c:v>
                </c:pt>
                <c:pt idx="214">
                  <c:v>44467</c:v>
                </c:pt>
                <c:pt idx="215">
                  <c:v>44509</c:v>
                </c:pt>
                <c:pt idx="216">
                  <c:v>44509</c:v>
                </c:pt>
                <c:pt idx="217">
                  <c:v>44509</c:v>
                </c:pt>
                <c:pt idx="218">
                  <c:v>44469</c:v>
                </c:pt>
                <c:pt idx="219">
                  <c:v>44469</c:v>
                </c:pt>
                <c:pt idx="220">
                  <c:v>44469</c:v>
                </c:pt>
                <c:pt idx="221">
                  <c:v>44469</c:v>
                </c:pt>
                <c:pt idx="222">
                  <c:v>44469</c:v>
                </c:pt>
                <c:pt idx="223">
                  <c:v>44469</c:v>
                </c:pt>
                <c:pt idx="224">
                  <c:v>44477</c:v>
                </c:pt>
                <c:pt idx="225">
                  <c:v>44490</c:v>
                </c:pt>
                <c:pt idx="226">
                  <c:v>44491</c:v>
                </c:pt>
                <c:pt idx="227">
                  <c:v>44490</c:v>
                </c:pt>
                <c:pt idx="228">
                  <c:v>44497</c:v>
                </c:pt>
                <c:pt idx="229">
                  <c:v>44524</c:v>
                </c:pt>
                <c:pt idx="230">
                  <c:v>44512</c:v>
                </c:pt>
                <c:pt idx="231">
                  <c:v>44512</c:v>
                </c:pt>
                <c:pt idx="232">
                  <c:v>44546</c:v>
                </c:pt>
                <c:pt idx="233">
                  <c:v>44546</c:v>
                </c:pt>
                <c:pt idx="234">
                  <c:v>44543</c:v>
                </c:pt>
                <c:pt idx="235">
                  <c:v>44560</c:v>
                </c:pt>
                <c:pt idx="236">
                  <c:v>44560</c:v>
                </c:pt>
                <c:pt idx="237">
                  <c:v>44558</c:v>
                </c:pt>
                <c:pt idx="238">
                  <c:v>44558</c:v>
                </c:pt>
                <c:pt idx="239">
                  <c:v>44558</c:v>
                </c:pt>
                <c:pt idx="240">
                  <c:v>44558</c:v>
                </c:pt>
                <c:pt idx="241">
                  <c:v>44558</c:v>
                </c:pt>
                <c:pt idx="242">
                  <c:v>44558</c:v>
                </c:pt>
                <c:pt idx="243">
                  <c:v>44558</c:v>
                </c:pt>
                <c:pt idx="244">
                  <c:v>44558</c:v>
                </c:pt>
                <c:pt idx="245">
                  <c:v>44558</c:v>
                </c:pt>
                <c:pt idx="246">
                  <c:v>44557</c:v>
                </c:pt>
                <c:pt idx="247">
                  <c:v>44558</c:v>
                </c:pt>
                <c:pt idx="248">
                  <c:v>44558</c:v>
                </c:pt>
                <c:pt idx="249">
                  <c:v>44561</c:v>
                </c:pt>
                <c:pt idx="250">
                  <c:v>44561</c:v>
                </c:pt>
                <c:pt idx="251">
                  <c:v>44494</c:v>
                </c:pt>
                <c:pt idx="252">
                  <c:v>44316</c:v>
                </c:pt>
                <c:pt idx="253">
                  <c:v>44356</c:v>
                </c:pt>
                <c:pt idx="254">
                  <c:v>44456</c:v>
                </c:pt>
                <c:pt idx="255">
                  <c:v>44387</c:v>
                </c:pt>
                <c:pt idx="256">
                  <c:v>44399</c:v>
                </c:pt>
                <c:pt idx="257">
                  <c:v>44432</c:v>
                </c:pt>
              </c:numCache>
            </c:numRef>
          </c:val>
          <c:extLst>
            <c:ext xmlns:c16="http://schemas.microsoft.com/office/drawing/2014/chart" uri="{C3380CC4-5D6E-409C-BE32-E72D297353CC}">
              <c16:uniqueId val="{0000001D-0FB6-4207-A3B6-E163078A0023}"/>
            </c:ext>
          </c:extLst>
        </c:ser>
        <c:ser>
          <c:idx val="30"/>
          <c:order val="30"/>
          <c:tx>
            <c:strRef>
              <c:f>'1. INFORMACION ACUMULADA'!$AD$5:$AD$13</c:f>
              <c:strCache>
                <c:ptCount val="9"/>
                <c:pt idx="0">
                  <c:v>2. Sector</c:v>
                </c:pt>
                <c:pt idx="1">
                  <c:v>$ 2.789.956.000</c:v>
                </c:pt>
                <c:pt idx="2">
                  <c:v>$ 2.650.957.650</c:v>
                </c:pt>
                <c:pt idx="6">
                  <c:v>3 - PLAZOS </c:v>
                </c:pt>
                <c:pt idx="7">
                  <c:v>19</c:v>
                </c:pt>
                <c:pt idx="8">
                  <c:v>Fecha de inicio (DD/MM/AAAA)</c:v>
                </c:pt>
              </c:strCache>
            </c:strRef>
          </c:tx>
          <c:spPr>
            <a:solidFill>
              <a:schemeClr val="accent1">
                <a:lumMod val="50000"/>
              </a:schemeClr>
            </a:solidFill>
            <a:ln>
              <a:noFill/>
            </a:ln>
            <a:effectLst/>
          </c:spPr>
          <c:invertIfNegative val="0"/>
          <c:val>
            <c:numRef>
              <c:f>'1. INFORMACION ACUMULADA'!$AD$14:$AD$271</c:f>
              <c:numCache>
                <c:formatCode>m/d/yyyy</c:formatCode>
                <c:ptCount val="258"/>
                <c:pt idx="0">
                  <c:v>44235</c:v>
                </c:pt>
                <c:pt idx="1">
                  <c:v>44235</c:v>
                </c:pt>
                <c:pt idx="2">
                  <c:v>44238</c:v>
                </c:pt>
                <c:pt idx="3">
                  <c:v>44235</c:v>
                </c:pt>
                <c:pt idx="4">
                  <c:v>44238</c:v>
                </c:pt>
                <c:pt idx="5">
                  <c:v>44235</c:v>
                </c:pt>
                <c:pt idx="6">
                  <c:v>44235</c:v>
                </c:pt>
                <c:pt idx="7">
                  <c:v>44235</c:v>
                </c:pt>
                <c:pt idx="8">
                  <c:v>44232</c:v>
                </c:pt>
                <c:pt idx="9">
                  <c:v>44232</c:v>
                </c:pt>
                <c:pt idx="10">
                  <c:v>44232</c:v>
                </c:pt>
                <c:pt idx="11">
                  <c:v>44235</c:v>
                </c:pt>
                <c:pt idx="12">
                  <c:v>44235</c:v>
                </c:pt>
                <c:pt idx="13">
                  <c:v>44235</c:v>
                </c:pt>
                <c:pt idx="14">
                  <c:v>44237</c:v>
                </c:pt>
                <c:pt idx="15">
                  <c:v>44236</c:v>
                </c:pt>
                <c:pt idx="16">
                  <c:v>44237</c:v>
                </c:pt>
                <c:pt idx="17">
                  <c:v>44238</c:v>
                </c:pt>
                <c:pt idx="18">
                  <c:v>44238</c:v>
                </c:pt>
                <c:pt idx="19">
                  <c:v>44238</c:v>
                </c:pt>
                <c:pt idx="20">
                  <c:v>44238</c:v>
                </c:pt>
                <c:pt idx="21">
                  <c:v>44239</c:v>
                </c:pt>
                <c:pt idx="22">
                  <c:v>44239</c:v>
                </c:pt>
                <c:pt idx="23">
                  <c:v>44239</c:v>
                </c:pt>
                <c:pt idx="24">
                  <c:v>44244</c:v>
                </c:pt>
                <c:pt idx="25">
                  <c:v>44257</c:v>
                </c:pt>
                <c:pt idx="26">
                  <c:v>44245</c:v>
                </c:pt>
                <c:pt idx="27">
                  <c:v>44250</c:v>
                </c:pt>
                <c:pt idx="28">
                  <c:v>44245</c:v>
                </c:pt>
                <c:pt idx="29">
                  <c:v>44245</c:v>
                </c:pt>
                <c:pt idx="30">
                  <c:v>44251</c:v>
                </c:pt>
                <c:pt idx="31">
                  <c:v>44246</c:v>
                </c:pt>
                <c:pt idx="32">
                  <c:v>44251</c:v>
                </c:pt>
                <c:pt idx="33">
                  <c:v>44251</c:v>
                </c:pt>
                <c:pt idx="34">
                  <c:v>44250</c:v>
                </c:pt>
                <c:pt idx="35">
                  <c:v>44249</c:v>
                </c:pt>
                <c:pt idx="36">
                  <c:v>44249</c:v>
                </c:pt>
                <c:pt idx="37">
                  <c:v>44246</c:v>
                </c:pt>
                <c:pt idx="38">
                  <c:v>44246</c:v>
                </c:pt>
                <c:pt idx="39">
                  <c:v>44252</c:v>
                </c:pt>
                <c:pt idx="40">
                  <c:v>44252</c:v>
                </c:pt>
                <c:pt idx="41">
                  <c:v>44250</c:v>
                </c:pt>
                <c:pt idx="42">
                  <c:v>44246</c:v>
                </c:pt>
                <c:pt idx="43">
                  <c:v>44251</c:v>
                </c:pt>
                <c:pt idx="44">
                  <c:v>44250</c:v>
                </c:pt>
                <c:pt idx="45">
                  <c:v>44250</c:v>
                </c:pt>
                <c:pt idx="46">
                  <c:v>44252</c:v>
                </c:pt>
                <c:pt idx="47">
                  <c:v>44251</c:v>
                </c:pt>
                <c:pt idx="48">
                  <c:v>44252</c:v>
                </c:pt>
                <c:pt idx="49">
                  <c:v>44251</c:v>
                </c:pt>
                <c:pt idx="50">
                  <c:v>44251</c:v>
                </c:pt>
                <c:pt idx="51">
                  <c:v>44253</c:v>
                </c:pt>
                <c:pt idx="52">
                  <c:v>44252</c:v>
                </c:pt>
                <c:pt idx="53">
                  <c:v>44252</c:v>
                </c:pt>
                <c:pt idx="54">
                  <c:v>44256</c:v>
                </c:pt>
                <c:pt idx="55">
                  <c:v>44253</c:v>
                </c:pt>
                <c:pt idx="56">
                  <c:v>44257</c:v>
                </c:pt>
                <c:pt idx="57">
                  <c:v>44258</c:v>
                </c:pt>
                <c:pt idx="58">
                  <c:v>44252</c:v>
                </c:pt>
                <c:pt idx="59">
                  <c:v>44253</c:v>
                </c:pt>
                <c:pt idx="60">
                  <c:v>44256</c:v>
                </c:pt>
                <c:pt idx="61">
                  <c:v>44253</c:v>
                </c:pt>
                <c:pt idx="62">
                  <c:v>44256</c:v>
                </c:pt>
                <c:pt idx="63">
                  <c:v>44253</c:v>
                </c:pt>
                <c:pt idx="64">
                  <c:v>44256</c:v>
                </c:pt>
                <c:pt idx="65">
                  <c:v>44256</c:v>
                </c:pt>
                <c:pt idx="66">
                  <c:v>44256</c:v>
                </c:pt>
                <c:pt idx="67">
                  <c:v>44256</c:v>
                </c:pt>
                <c:pt idx="68">
                  <c:v>44257</c:v>
                </c:pt>
                <c:pt idx="69">
                  <c:v>44260</c:v>
                </c:pt>
                <c:pt idx="70">
                  <c:v>44258</c:v>
                </c:pt>
                <c:pt idx="71">
                  <c:v>44257</c:v>
                </c:pt>
                <c:pt idx="72">
                  <c:v>44257</c:v>
                </c:pt>
                <c:pt idx="73">
                  <c:v>44260</c:v>
                </c:pt>
                <c:pt idx="74">
                  <c:v>44260</c:v>
                </c:pt>
                <c:pt idx="75">
                  <c:v>44258</c:v>
                </c:pt>
                <c:pt idx="76">
                  <c:v>44260</c:v>
                </c:pt>
                <c:pt idx="77">
                  <c:v>44258</c:v>
                </c:pt>
                <c:pt idx="78">
                  <c:v>44258</c:v>
                </c:pt>
                <c:pt idx="79">
                  <c:v>44258</c:v>
                </c:pt>
                <c:pt idx="80">
                  <c:v>44258</c:v>
                </c:pt>
                <c:pt idx="81">
                  <c:v>44259</c:v>
                </c:pt>
                <c:pt idx="82">
                  <c:v>44258</c:v>
                </c:pt>
                <c:pt idx="83">
                  <c:v>44259</c:v>
                </c:pt>
                <c:pt idx="84">
                  <c:v>44270</c:v>
                </c:pt>
                <c:pt idx="85">
                  <c:v>44270</c:v>
                </c:pt>
                <c:pt idx="86">
                  <c:v>44270</c:v>
                </c:pt>
                <c:pt idx="87">
                  <c:v>44270</c:v>
                </c:pt>
                <c:pt idx="88">
                  <c:v>44270</c:v>
                </c:pt>
                <c:pt idx="89">
                  <c:v>44270</c:v>
                </c:pt>
                <c:pt idx="90">
                  <c:v>44270</c:v>
                </c:pt>
                <c:pt idx="91">
                  <c:v>44259</c:v>
                </c:pt>
                <c:pt idx="92">
                  <c:v>44259</c:v>
                </c:pt>
                <c:pt idx="93">
                  <c:v>44263</c:v>
                </c:pt>
                <c:pt idx="94">
                  <c:v>44263</c:v>
                </c:pt>
                <c:pt idx="95">
                  <c:v>44261</c:v>
                </c:pt>
                <c:pt idx="96">
                  <c:v>44268</c:v>
                </c:pt>
                <c:pt idx="97">
                  <c:v>44268</c:v>
                </c:pt>
                <c:pt idx="98">
                  <c:v>44267</c:v>
                </c:pt>
                <c:pt idx="99">
                  <c:v>44267</c:v>
                </c:pt>
                <c:pt idx="100">
                  <c:v>44268</c:v>
                </c:pt>
                <c:pt idx="101">
                  <c:v>44267</c:v>
                </c:pt>
                <c:pt idx="102">
                  <c:v>44272</c:v>
                </c:pt>
                <c:pt idx="103">
                  <c:v>44272</c:v>
                </c:pt>
                <c:pt idx="104">
                  <c:v>44271</c:v>
                </c:pt>
                <c:pt idx="105">
                  <c:v>44267</c:v>
                </c:pt>
                <c:pt idx="106">
                  <c:v>44270</c:v>
                </c:pt>
                <c:pt idx="107">
                  <c:v>44270</c:v>
                </c:pt>
                <c:pt idx="108">
                  <c:v>44270</c:v>
                </c:pt>
                <c:pt idx="109">
                  <c:v>44270</c:v>
                </c:pt>
                <c:pt idx="110">
                  <c:v>44270</c:v>
                </c:pt>
                <c:pt idx="111">
                  <c:v>44270</c:v>
                </c:pt>
                <c:pt idx="112">
                  <c:v>44267</c:v>
                </c:pt>
                <c:pt idx="113">
                  <c:v>44274</c:v>
                </c:pt>
                <c:pt idx="114">
                  <c:v>44272</c:v>
                </c:pt>
                <c:pt idx="115">
                  <c:v>44273</c:v>
                </c:pt>
                <c:pt idx="116">
                  <c:v>44273</c:v>
                </c:pt>
                <c:pt idx="117">
                  <c:v>44274</c:v>
                </c:pt>
                <c:pt idx="118">
                  <c:v>44274</c:v>
                </c:pt>
                <c:pt idx="119">
                  <c:v>44279</c:v>
                </c:pt>
                <c:pt idx="120">
                  <c:v>44278</c:v>
                </c:pt>
                <c:pt idx="121">
                  <c:v>44278</c:v>
                </c:pt>
                <c:pt idx="122">
                  <c:v>44274</c:v>
                </c:pt>
                <c:pt idx="123">
                  <c:v>44313</c:v>
                </c:pt>
                <c:pt idx="124">
                  <c:v>44278</c:v>
                </c:pt>
                <c:pt idx="125">
                  <c:v>44274</c:v>
                </c:pt>
                <c:pt idx="126">
                  <c:v>44281</c:v>
                </c:pt>
                <c:pt idx="127">
                  <c:v>44281</c:v>
                </c:pt>
                <c:pt idx="128">
                  <c:v>44281</c:v>
                </c:pt>
                <c:pt idx="129">
                  <c:v>44286</c:v>
                </c:pt>
                <c:pt idx="130">
                  <c:v>44292</c:v>
                </c:pt>
                <c:pt idx="131">
                  <c:v>44285</c:v>
                </c:pt>
                <c:pt idx="132">
                  <c:v>44298</c:v>
                </c:pt>
                <c:pt idx="133">
                  <c:v>44291</c:v>
                </c:pt>
                <c:pt idx="134">
                  <c:v>44298</c:v>
                </c:pt>
                <c:pt idx="135">
                  <c:v>44295</c:v>
                </c:pt>
                <c:pt idx="136">
                  <c:v>44299</c:v>
                </c:pt>
                <c:pt idx="137">
                  <c:v>44301</c:v>
                </c:pt>
                <c:pt idx="138">
                  <c:v>44312</c:v>
                </c:pt>
                <c:pt idx="139">
                  <c:v>44309</c:v>
                </c:pt>
                <c:pt idx="140">
                  <c:v>44309</c:v>
                </c:pt>
                <c:pt idx="141">
                  <c:v>44313</c:v>
                </c:pt>
                <c:pt idx="142">
                  <c:v>44315</c:v>
                </c:pt>
                <c:pt idx="143">
                  <c:v>44322</c:v>
                </c:pt>
                <c:pt idx="144">
                  <c:v>44322</c:v>
                </c:pt>
                <c:pt idx="145">
                  <c:v>44328</c:v>
                </c:pt>
                <c:pt idx="146">
                  <c:v>44341</c:v>
                </c:pt>
                <c:pt idx="147">
                  <c:v>44343</c:v>
                </c:pt>
                <c:pt idx="148">
                  <c:v>44343</c:v>
                </c:pt>
                <c:pt idx="149">
                  <c:v>44340</c:v>
                </c:pt>
                <c:pt idx="150">
                  <c:v>44344</c:v>
                </c:pt>
                <c:pt idx="151">
                  <c:v>44349</c:v>
                </c:pt>
                <c:pt idx="152">
                  <c:v>44362</c:v>
                </c:pt>
                <c:pt idx="153">
                  <c:v>44349</c:v>
                </c:pt>
                <c:pt idx="154">
                  <c:v>44351</c:v>
                </c:pt>
                <c:pt idx="155">
                  <c:v>44370</c:v>
                </c:pt>
                <c:pt idx="156">
                  <c:v>44364</c:v>
                </c:pt>
                <c:pt idx="157">
                  <c:v>44370</c:v>
                </c:pt>
                <c:pt idx="158">
                  <c:v>44369</c:v>
                </c:pt>
                <c:pt idx="159">
                  <c:v>44376</c:v>
                </c:pt>
                <c:pt idx="160">
                  <c:v>44384</c:v>
                </c:pt>
                <c:pt idx="161">
                  <c:v>44385</c:v>
                </c:pt>
                <c:pt idx="162">
                  <c:v>44400</c:v>
                </c:pt>
                <c:pt idx="163">
                  <c:v>44412</c:v>
                </c:pt>
                <c:pt idx="164">
                  <c:v>44412</c:v>
                </c:pt>
                <c:pt idx="165">
                  <c:v>44412</c:v>
                </c:pt>
                <c:pt idx="166">
                  <c:v>44412</c:v>
                </c:pt>
                <c:pt idx="167">
                  <c:v>44412</c:v>
                </c:pt>
                <c:pt idx="168">
                  <c:v>44400</c:v>
                </c:pt>
                <c:pt idx="169">
                  <c:v>44400</c:v>
                </c:pt>
                <c:pt idx="170">
                  <c:v>44400</c:v>
                </c:pt>
                <c:pt idx="171">
                  <c:v>44400</c:v>
                </c:pt>
                <c:pt idx="172">
                  <c:v>44400</c:v>
                </c:pt>
                <c:pt idx="173">
                  <c:v>44375</c:v>
                </c:pt>
                <c:pt idx="174">
                  <c:v>44400</c:v>
                </c:pt>
                <c:pt idx="175">
                  <c:v>44432</c:v>
                </c:pt>
                <c:pt idx="176">
                  <c:v>44432</c:v>
                </c:pt>
                <c:pt idx="177">
                  <c:v>44432</c:v>
                </c:pt>
                <c:pt idx="178">
                  <c:v>44400</c:v>
                </c:pt>
                <c:pt idx="179">
                  <c:v>44400</c:v>
                </c:pt>
                <c:pt idx="180">
                  <c:v>44400</c:v>
                </c:pt>
                <c:pt idx="181">
                  <c:v>44400</c:v>
                </c:pt>
                <c:pt idx="182">
                  <c:v>44400</c:v>
                </c:pt>
                <c:pt idx="183">
                  <c:v>44400</c:v>
                </c:pt>
                <c:pt idx="184">
                  <c:v>44400</c:v>
                </c:pt>
                <c:pt idx="185">
                  <c:v>44400</c:v>
                </c:pt>
                <c:pt idx="186">
                  <c:v>44400</c:v>
                </c:pt>
                <c:pt idx="187">
                  <c:v>44400</c:v>
                </c:pt>
                <c:pt idx="188">
                  <c:v>44419</c:v>
                </c:pt>
                <c:pt idx="189">
                  <c:v>44403</c:v>
                </c:pt>
                <c:pt idx="190">
                  <c:v>44419</c:v>
                </c:pt>
                <c:pt idx="191">
                  <c:v>44412</c:v>
                </c:pt>
                <c:pt idx="192">
                  <c:v>44419</c:v>
                </c:pt>
                <c:pt idx="193">
                  <c:v>44432</c:v>
                </c:pt>
                <c:pt idx="194">
                  <c:v>44419</c:v>
                </c:pt>
                <c:pt idx="195">
                  <c:v>44432</c:v>
                </c:pt>
                <c:pt idx="196">
                  <c:v>44432</c:v>
                </c:pt>
                <c:pt idx="197">
                  <c:v>44432</c:v>
                </c:pt>
                <c:pt idx="198">
                  <c:v>44432</c:v>
                </c:pt>
                <c:pt idx="199">
                  <c:v>44428</c:v>
                </c:pt>
                <c:pt idx="200">
                  <c:v>44435</c:v>
                </c:pt>
                <c:pt idx="201">
                  <c:v>44439</c:v>
                </c:pt>
                <c:pt idx="202">
                  <c:v>44439</c:v>
                </c:pt>
                <c:pt idx="203">
                  <c:v>44440</c:v>
                </c:pt>
                <c:pt idx="204">
                  <c:v>44440</c:v>
                </c:pt>
                <c:pt idx="205">
                  <c:v>44449</c:v>
                </c:pt>
                <c:pt idx="206">
                  <c:v>44442</c:v>
                </c:pt>
                <c:pt idx="207">
                  <c:v>44447</c:v>
                </c:pt>
                <c:pt idx="208">
                  <c:v>44454</c:v>
                </c:pt>
                <c:pt idx="209">
                  <c:v>44454</c:v>
                </c:pt>
                <c:pt idx="210">
                  <c:v>44459</c:v>
                </c:pt>
                <c:pt idx="211">
                  <c:v>44456</c:v>
                </c:pt>
                <c:pt idx="212">
                  <c:v>44461</c:v>
                </c:pt>
                <c:pt idx="213">
                  <c:v>44467</c:v>
                </c:pt>
                <c:pt idx="214">
                  <c:v>44468</c:v>
                </c:pt>
                <c:pt idx="218">
                  <c:v>44473</c:v>
                </c:pt>
                <c:pt idx="219">
                  <c:v>44473</c:v>
                </c:pt>
                <c:pt idx="220">
                  <c:v>44473</c:v>
                </c:pt>
                <c:pt idx="221">
                  <c:v>44473</c:v>
                </c:pt>
                <c:pt idx="222">
                  <c:v>44473</c:v>
                </c:pt>
                <c:pt idx="223">
                  <c:v>44473</c:v>
                </c:pt>
                <c:pt idx="224">
                  <c:v>44473</c:v>
                </c:pt>
                <c:pt idx="225">
                  <c:v>44491</c:v>
                </c:pt>
                <c:pt idx="226">
                  <c:v>44494</c:v>
                </c:pt>
                <c:pt idx="227">
                  <c:v>44494</c:v>
                </c:pt>
                <c:pt idx="228">
                  <c:v>44498</c:v>
                </c:pt>
                <c:pt idx="229">
                  <c:v>44525</c:v>
                </c:pt>
                <c:pt idx="230">
                  <c:v>44559</c:v>
                </c:pt>
                <c:pt idx="231">
                  <c:v>44559</c:v>
                </c:pt>
                <c:pt idx="232">
                  <c:v>44522</c:v>
                </c:pt>
                <c:pt idx="233">
                  <c:v>44522</c:v>
                </c:pt>
                <c:pt idx="234">
                  <c:v>44546</c:v>
                </c:pt>
                <c:pt idx="237">
                  <c:v>44566</c:v>
                </c:pt>
                <c:pt idx="251">
                  <c:v>44494</c:v>
                </c:pt>
              </c:numCache>
            </c:numRef>
          </c:val>
          <c:extLst>
            <c:ext xmlns:c16="http://schemas.microsoft.com/office/drawing/2014/chart" uri="{C3380CC4-5D6E-409C-BE32-E72D297353CC}">
              <c16:uniqueId val="{0000001E-0FB6-4207-A3B6-E163078A0023}"/>
            </c:ext>
          </c:extLst>
        </c:ser>
        <c:ser>
          <c:idx val="31"/>
          <c:order val="31"/>
          <c:tx>
            <c:strRef>
              <c:f>'1. INFORMACION ACUMULADA'!$AE$5:$AE$13</c:f>
              <c:strCache>
                <c:ptCount val="9"/>
                <c:pt idx="0">
                  <c:v>2. Sector</c:v>
                </c:pt>
                <c:pt idx="1">
                  <c:v>$ 2.789.956.000</c:v>
                </c:pt>
                <c:pt idx="2">
                  <c:v>$ 2.650.957.650</c:v>
                </c:pt>
                <c:pt idx="6">
                  <c:v>3 - PLAZOS </c:v>
                </c:pt>
                <c:pt idx="7">
                  <c:v>20</c:v>
                </c:pt>
                <c:pt idx="8">
                  <c:v>Fecha de terminación (DD/MM/AAAA)</c:v>
                </c:pt>
              </c:strCache>
            </c:strRef>
          </c:tx>
          <c:spPr>
            <a:solidFill>
              <a:schemeClr val="accent2">
                <a:lumMod val="50000"/>
              </a:schemeClr>
            </a:solidFill>
            <a:ln>
              <a:noFill/>
            </a:ln>
            <a:effectLst/>
          </c:spPr>
          <c:invertIfNegative val="0"/>
          <c:val>
            <c:numRef>
              <c:f>'1. INFORMACION ACUMULADA'!$AE$14:$AE$271</c:f>
              <c:numCache>
                <c:formatCode>m/d/yyyy</c:formatCode>
                <c:ptCount val="258"/>
                <c:pt idx="0">
                  <c:v>44568</c:v>
                </c:pt>
                <c:pt idx="1">
                  <c:v>44568</c:v>
                </c:pt>
                <c:pt idx="2">
                  <c:v>44571</c:v>
                </c:pt>
                <c:pt idx="3">
                  <c:v>44568</c:v>
                </c:pt>
                <c:pt idx="4">
                  <c:v>44571</c:v>
                </c:pt>
                <c:pt idx="5">
                  <c:v>44568</c:v>
                </c:pt>
                <c:pt idx="6">
                  <c:v>44568</c:v>
                </c:pt>
                <c:pt idx="7">
                  <c:v>44568</c:v>
                </c:pt>
                <c:pt idx="8">
                  <c:v>44565</c:v>
                </c:pt>
                <c:pt idx="9">
                  <c:v>44534</c:v>
                </c:pt>
                <c:pt idx="10">
                  <c:v>44534</c:v>
                </c:pt>
                <c:pt idx="11">
                  <c:v>44568</c:v>
                </c:pt>
                <c:pt idx="12">
                  <c:v>44568</c:v>
                </c:pt>
                <c:pt idx="13">
                  <c:v>44537</c:v>
                </c:pt>
                <c:pt idx="14">
                  <c:v>44570</c:v>
                </c:pt>
                <c:pt idx="15">
                  <c:v>44569</c:v>
                </c:pt>
                <c:pt idx="16">
                  <c:v>44325</c:v>
                </c:pt>
                <c:pt idx="17">
                  <c:v>44571</c:v>
                </c:pt>
                <c:pt idx="18">
                  <c:v>44571</c:v>
                </c:pt>
                <c:pt idx="19">
                  <c:v>44571</c:v>
                </c:pt>
                <c:pt idx="20">
                  <c:v>44571</c:v>
                </c:pt>
                <c:pt idx="21">
                  <c:v>44572</c:v>
                </c:pt>
                <c:pt idx="22">
                  <c:v>44572</c:v>
                </c:pt>
                <c:pt idx="23">
                  <c:v>44470</c:v>
                </c:pt>
                <c:pt idx="24">
                  <c:v>44546</c:v>
                </c:pt>
                <c:pt idx="25">
                  <c:v>44317</c:v>
                </c:pt>
                <c:pt idx="26">
                  <c:v>44578</c:v>
                </c:pt>
                <c:pt idx="27">
                  <c:v>44583</c:v>
                </c:pt>
                <c:pt idx="28">
                  <c:v>44547</c:v>
                </c:pt>
                <c:pt idx="29">
                  <c:v>44578</c:v>
                </c:pt>
                <c:pt idx="30">
                  <c:v>44553</c:v>
                </c:pt>
                <c:pt idx="31">
                  <c:v>44579</c:v>
                </c:pt>
                <c:pt idx="32">
                  <c:v>44584</c:v>
                </c:pt>
                <c:pt idx="33">
                  <c:v>44584</c:v>
                </c:pt>
                <c:pt idx="34">
                  <c:v>44552</c:v>
                </c:pt>
                <c:pt idx="35">
                  <c:v>44566</c:v>
                </c:pt>
                <c:pt idx="36">
                  <c:v>44551</c:v>
                </c:pt>
                <c:pt idx="37">
                  <c:v>44579</c:v>
                </c:pt>
                <c:pt idx="38">
                  <c:v>44579</c:v>
                </c:pt>
                <c:pt idx="39">
                  <c:v>44569</c:v>
                </c:pt>
                <c:pt idx="40">
                  <c:v>44569</c:v>
                </c:pt>
                <c:pt idx="41">
                  <c:v>44321</c:v>
                </c:pt>
                <c:pt idx="42">
                  <c:v>44548</c:v>
                </c:pt>
                <c:pt idx="43">
                  <c:v>44553</c:v>
                </c:pt>
                <c:pt idx="44">
                  <c:v>44567</c:v>
                </c:pt>
                <c:pt idx="45">
                  <c:v>44567</c:v>
                </c:pt>
                <c:pt idx="46">
                  <c:v>44553</c:v>
                </c:pt>
                <c:pt idx="47">
                  <c:v>44554</c:v>
                </c:pt>
                <c:pt idx="48">
                  <c:v>44553</c:v>
                </c:pt>
                <c:pt idx="49">
                  <c:v>44281</c:v>
                </c:pt>
                <c:pt idx="50">
                  <c:v>44568</c:v>
                </c:pt>
                <c:pt idx="51">
                  <c:v>44570</c:v>
                </c:pt>
                <c:pt idx="52">
                  <c:v>44554</c:v>
                </c:pt>
                <c:pt idx="53">
                  <c:v>44585</c:v>
                </c:pt>
                <c:pt idx="54">
                  <c:v>44561</c:v>
                </c:pt>
                <c:pt idx="55">
                  <c:v>44510</c:v>
                </c:pt>
                <c:pt idx="56">
                  <c:v>44562</c:v>
                </c:pt>
                <c:pt idx="57">
                  <c:v>44563</c:v>
                </c:pt>
                <c:pt idx="58">
                  <c:v>44569</c:v>
                </c:pt>
                <c:pt idx="59">
                  <c:v>44555</c:v>
                </c:pt>
                <c:pt idx="60">
                  <c:v>44591</c:v>
                </c:pt>
                <c:pt idx="61">
                  <c:v>44555</c:v>
                </c:pt>
                <c:pt idx="62">
                  <c:v>44561</c:v>
                </c:pt>
                <c:pt idx="63">
                  <c:v>44570</c:v>
                </c:pt>
                <c:pt idx="64">
                  <c:v>44561</c:v>
                </c:pt>
                <c:pt idx="65">
                  <c:v>44561</c:v>
                </c:pt>
                <c:pt idx="66">
                  <c:v>44592</c:v>
                </c:pt>
                <c:pt idx="67">
                  <c:v>44346</c:v>
                </c:pt>
                <c:pt idx="68">
                  <c:v>44562</c:v>
                </c:pt>
                <c:pt idx="69">
                  <c:v>44596</c:v>
                </c:pt>
                <c:pt idx="70">
                  <c:v>44563</c:v>
                </c:pt>
                <c:pt idx="71">
                  <c:v>44593</c:v>
                </c:pt>
                <c:pt idx="72">
                  <c:v>44562</c:v>
                </c:pt>
                <c:pt idx="73">
                  <c:v>44565</c:v>
                </c:pt>
                <c:pt idx="74">
                  <c:v>44565</c:v>
                </c:pt>
                <c:pt idx="75">
                  <c:v>44570</c:v>
                </c:pt>
                <c:pt idx="76">
                  <c:v>44596</c:v>
                </c:pt>
                <c:pt idx="77">
                  <c:v>44563</c:v>
                </c:pt>
                <c:pt idx="78">
                  <c:v>44563</c:v>
                </c:pt>
                <c:pt idx="79">
                  <c:v>44563</c:v>
                </c:pt>
                <c:pt idx="80">
                  <c:v>44563</c:v>
                </c:pt>
                <c:pt idx="81">
                  <c:v>44564</c:v>
                </c:pt>
                <c:pt idx="82">
                  <c:v>44563</c:v>
                </c:pt>
                <c:pt idx="83">
                  <c:v>44564</c:v>
                </c:pt>
                <c:pt idx="84">
                  <c:v>44575</c:v>
                </c:pt>
                <c:pt idx="85">
                  <c:v>44575</c:v>
                </c:pt>
                <c:pt idx="86">
                  <c:v>44575</c:v>
                </c:pt>
                <c:pt idx="87">
                  <c:v>44575</c:v>
                </c:pt>
                <c:pt idx="88">
                  <c:v>44575</c:v>
                </c:pt>
                <c:pt idx="89">
                  <c:v>44575</c:v>
                </c:pt>
                <c:pt idx="90">
                  <c:v>44552</c:v>
                </c:pt>
                <c:pt idx="91">
                  <c:v>44564</c:v>
                </c:pt>
                <c:pt idx="92">
                  <c:v>44564</c:v>
                </c:pt>
                <c:pt idx="93">
                  <c:v>44568</c:v>
                </c:pt>
                <c:pt idx="94">
                  <c:v>44599</c:v>
                </c:pt>
                <c:pt idx="95">
                  <c:v>44311</c:v>
                </c:pt>
                <c:pt idx="96">
                  <c:v>44693</c:v>
                </c:pt>
                <c:pt idx="97">
                  <c:v>44573</c:v>
                </c:pt>
                <c:pt idx="98">
                  <c:v>44572</c:v>
                </c:pt>
                <c:pt idx="99">
                  <c:v>44572</c:v>
                </c:pt>
                <c:pt idx="100">
                  <c:v>44573</c:v>
                </c:pt>
                <c:pt idx="101">
                  <c:v>44358</c:v>
                </c:pt>
                <c:pt idx="102">
                  <c:v>44577</c:v>
                </c:pt>
                <c:pt idx="103">
                  <c:v>44577</c:v>
                </c:pt>
                <c:pt idx="104">
                  <c:v>44576</c:v>
                </c:pt>
                <c:pt idx="105">
                  <c:v>44572</c:v>
                </c:pt>
                <c:pt idx="106">
                  <c:v>44575</c:v>
                </c:pt>
                <c:pt idx="107">
                  <c:v>44575</c:v>
                </c:pt>
                <c:pt idx="108">
                  <c:v>44575</c:v>
                </c:pt>
                <c:pt idx="109">
                  <c:v>44575</c:v>
                </c:pt>
                <c:pt idx="110">
                  <c:v>44550</c:v>
                </c:pt>
                <c:pt idx="111">
                  <c:v>44575</c:v>
                </c:pt>
                <c:pt idx="112">
                  <c:v>44572</c:v>
                </c:pt>
                <c:pt idx="113">
                  <c:v>44579</c:v>
                </c:pt>
                <c:pt idx="114">
                  <c:v>44577</c:v>
                </c:pt>
                <c:pt idx="115">
                  <c:v>44578</c:v>
                </c:pt>
                <c:pt idx="116">
                  <c:v>44578</c:v>
                </c:pt>
                <c:pt idx="117">
                  <c:v>44548</c:v>
                </c:pt>
                <c:pt idx="118">
                  <c:v>44563</c:v>
                </c:pt>
                <c:pt idx="119">
                  <c:v>44553</c:v>
                </c:pt>
                <c:pt idx="120">
                  <c:v>44583</c:v>
                </c:pt>
                <c:pt idx="121">
                  <c:v>44470</c:v>
                </c:pt>
                <c:pt idx="122">
                  <c:v>44638</c:v>
                </c:pt>
                <c:pt idx="123">
                  <c:v>44587</c:v>
                </c:pt>
                <c:pt idx="124">
                  <c:v>44552</c:v>
                </c:pt>
                <c:pt idx="125">
                  <c:v>44563</c:v>
                </c:pt>
                <c:pt idx="126">
                  <c:v>44586</c:v>
                </c:pt>
                <c:pt idx="127">
                  <c:v>44555</c:v>
                </c:pt>
                <c:pt idx="128">
                  <c:v>44586</c:v>
                </c:pt>
                <c:pt idx="129">
                  <c:v>44591</c:v>
                </c:pt>
                <c:pt idx="130">
                  <c:v>44581</c:v>
                </c:pt>
                <c:pt idx="131">
                  <c:v>44590</c:v>
                </c:pt>
                <c:pt idx="132">
                  <c:v>44603</c:v>
                </c:pt>
                <c:pt idx="133">
                  <c:v>44320</c:v>
                </c:pt>
                <c:pt idx="134">
                  <c:v>44603</c:v>
                </c:pt>
                <c:pt idx="135">
                  <c:v>44600</c:v>
                </c:pt>
                <c:pt idx="136">
                  <c:v>44561</c:v>
                </c:pt>
                <c:pt idx="137">
                  <c:v>44575</c:v>
                </c:pt>
                <c:pt idx="138">
                  <c:v>44570</c:v>
                </c:pt>
                <c:pt idx="139">
                  <c:v>44552</c:v>
                </c:pt>
                <c:pt idx="140">
                  <c:v>44365</c:v>
                </c:pt>
                <c:pt idx="141">
                  <c:v>44556</c:v>
                </c:pt>
                <c:pt idx="142">
                  <c:v>44558</c:v>
                </c:pt>
                <c:pt idx="143">
                  <c:v>44566</c:v>
                </c:pt>
                <c:pt idx="144">
                  <c:v>44566</c:v>
                </c:pt>
                <c:pt idx="145">
                  <c:v>44572</c:v>
                </c:pt>
                <c:pt idx="146">
                  <c:v>44554</c:v>
                </c:pt>
                <c:pt idx="147">
                  <c:v>44587</c:v>
                </c:pt>
                <c:pt idx="148">
                  <c:v>44510</c:v>
                </c:pt>
                <c:pt idx="149">
                  <c:v>44704</c:v>
                </c:pt>
                <c:pt idx="150">
                  <c:v>44435</c:v>
                </c:pt>
                <c:pt idx="151">
                  <c:v>44562</c:v>
                </c:pt>
                <c:pt idx="152">
                  <c:v>44575</c:v>
                </c:pt>
                <c:pt idx="153">
                  <c:v>44562</c:v>
                </c:pt>
                <c:pt idx="154">
                  <c:v>44595</c:v>
                </c:pt>
                <c:pt idx="155">
                  <c:v>44583</c:v>
                </c:pt>
                <c:pt idx="156">
                  <c:v>44424</c:v>
                </c:pt>
                <c:pt idx="157">
                  <c:v>44552</c:v>
                </c:pt>
                <c:pt idx="158">
                  <c:v>44613</c:v>
                </c:pt>
                <c:pt idx="159">
                  <c:v>44702</c:v>
                </c:pt>
                <c:pt idx="160">
                  <c:v>44628</c:v>
                </c:pt>
                <c:pt idx="161">
                  <c:v>44568</c:v>
                </c:pt>
                <c:pt idx="162">
                  <c:v>44673</c:v>
                </c:pt>
                <c:pt idx="163">
                  <c:v>44595</c:v>
                </c:pt>
                <c:pt idx="164">
                  <c:v>44595</c:v>
                </c:pt>
                <c:pt idx="165">
                  <c:v>44595</c:v>
                </c:pt>
                <c:pt idx="166">
                  <c:v>44595</c:v>
                </c:pt>
                <c:pt idx="167">
                  <c:v>44595</c:v>
                </c:pt>
                <c:pt idx="168">
                  <c:v>44673</c:v>
                </c:pt>
                <c:pt idx="169">
                  <c:v>44673</c:v>
                </c:pt>
                <c:pt idx="170">
                  <c:v>44673</c:v>
                </c:pt>
                <c:pt idx="171">
                  <c:v>44673</c:v>
                </c:pt>
                <c:pt idx="172">
                  <c:v>44673</c:v>
                </c:pt>
                <c:pt idx="173">
                  <c:v>46568</c:v>
                </c:pt>
                <c:pt idx="174">
                  <c:v>44583</c:v>
                </c:pt>
                <c:pt idx="175">
                  <c:v>44584</c:v>
                </c:pt>
                <c:pt idx="176">
                  <c:v>44584</c:v>
                </c:pt>
                <c:pt idx="177">
                  <c:v>44584</c:v>
                </c:pt>
                <c:pt idx="178">
                  <c:v>44673</c:v>
                </c:pt>
                <c:pt idx="179">
                  <c:v>44673</c:v>
                </c:pt>
                <c:pt idx="180">
                  <c:v>44673</c:v>
                </c:pt>
                <c:pt idx="181">
                  <c:v>44673</c:v>
                </c:pt>
                <c:pt idx="182">
                  <c:v>44673</c:v>
                </c:pt>
                <c:pt idx="183">
                  <c:v>44673</c:v>
                </c:pt>
                <c:pt idx="184">
                  <c:v>44673</c:v>
                </c:pt>
                <c:pt idx="185">
                  <c:v>44673</c:v>
                </c:pt>
                <c:pt idx="186">
                  <c:v>44673</c:v>
                </c:pt>
                <c:pt idx="187">
                  <c:v>44673</c:v>
                </c:pt>
                <c:pt idx="188">
                  <c:v>44664</c:v>
                </c:pt>
                <c:pt idx="189">
                  <c:v>44586</c:v>
                </c:pt>
                <c:pt idx="190">
                  <c:v>44602</c:v>
                </c:pt>
                <c:pt idx="191">
                  <c:v>44595</c:v>
                </c:pt>
                <c:pt idx="192">
                  <c:v>44571</c:v>
                </c:pt>
                <c:pt idx="193">
                  <c:v>44584</c:v>
                </c:pt>
                <c:pt idx="194">
                  <c:v>44661</c:v>
                </c:pt>
                <c:pt idx="195">
                  <c:v>44584</c:v>
                </c:pt>
                <c:pt idx="196">
                  <c:v>44584</c:v>
                </c:pt>
                <c:pt idx="197">
                  <c:v>44584</c:v>
                </c:pt>
                <c:pt idx="198">
                  <c:v>44584</c:v>
                </c:pt>
                <c:pt idx="199">
                  <c:v>44549</c:v>
                </c:pt>
                <c:pt idx="200">
                  <c:v>44556</c:v>
                </c:pt>
                <c:pt idx="201">
                  <c:v>44560</c:v>
                </c:pt>
                <c:pt idx="202">
                  <c:v>44591</c:v>
                </c:pt>
                <c:pt idx="203">
                  <c:v>44592</c:v>
                </c:pt>
                <c:pt idx="204">
                  <c:v>44561</c:v>
                </c:pt>
                <c:pt idx="205">
                  <c:v>44570</c:v>
                </c:pt>
                <c:pt idx="206">
                  <c:v>44563</c:v>
                </c:pt>
                <c:pt idx="207">
                  <c:v>44568</c:v>
                </c:pt>
                <c:pt idx="208">
                  <c:v>44575</c:v>
                </c:pt>
                <c:pt idx="209">
                  <c:v>44575</c:v>
                </c:pt>
                <c:pt idx="210">
                  <c:v>44580</c:v>
                </c:pt>
                <c:pt idx="211">
                  <c:v>44546</c:v>
                </c:pt>
                <c:pt idx="212">
                  <c:v>44582</c:v>
                </c:pt>
                <c:pt idx="213">
                  <c:v>44678</c:v>
                </c:pt>
                <c:pt idx="214">
                  <c:v>44558</c:v>
                </c:pt>
                <c:pt idx="218">
                  <c:v>44654</c:v>
                </c:pt>
                <c:pt idx="219">
                  <c:v>44654</c:v>
                </c:pt>
                <c:pt idx="220">
                  <c:v>44654</c:v>
                </c:pt>
                <c:pt idx="221">
                  <c:v>44654</c:v>
                </c:pt>
                <c:pt idx="222">
                  <c:v>44654</c:v>
                </c:pt>
                <c:pt idx="223">
                  <c:v>44654</c:v>
                </c:pt>
                <c:pt idx="224">
                  <c:v>44654</c:v>
                </c:pt>
                <c:pt idx="225">
                  <c:v>44613</c:v>
                </c:pt>
                <c:pt idx="226">
                  <c:v>44554</c:v>
                </c:pt>
                <c:pt idx="227">
                  <c:v>44585</c:v>
                </c:pt>
                <c:pt idx="228">
                  <c:v>44607</c:v>
                </c:pt>
                <c:pt idx="229">
                  <c:v>44585</c:v>
                </c:pt>
                <c:pt idx="230">
                  <c:v>44862</c:v>
                </c:pt>
                <c:pt idx="231">
                  <c:v>44862</c:v>
                </c:pt>
                <c:pt idx="232">
                  <c:v>44702</c:v>
                </c:pt>
                <c:pt idx="233">
                  <c:v>44702</c:v>
                </c:pt>
                <c:pt idx="234">
                  <c:v>44607</c:v>
                </c:pt>
                <c:pt idx="237">
                  <c:v>44808</c:v>
                </c:pt>
                <c:pt idx="251">
                  <c:v>44561</c:v>
                </c:pt>
              </c:numCache>
            </c:numRef>
          </c:val>
          <c:extLst>
            <c:ext xmlns:c16="http://schemas.microsoft.com/office/drawing/2014/chart" uri="{C3380CC4-5D6E-409C-BE32-E72D297353CC}">
              <c16:uniqueId val="{0000001F-0FB6-4207-A3B6-E163078A0023}"/>
            </c:ext>
          </c:extLst>
        </c:ser>
        <c:ser>
          <c:idx val="32"/>
          <c:order val="32"/>
          <c:tx>
            <c:strRef>
              <c:f>'1. INFORMACION ACUMULADA'!$AF$5:$AF$13</c:f>
              <c:strCache>
                <c:ptCount val="9"/>
                <c:pt idx="0">
                  <c:v>2. Sector</c:v>
                </c:pt>
                <c:pt idx="1">
                  <c:v>$ 2.789.956.000</c:v>
                </c:pt>
                <c:pt idx="2">
                  <c:v>$ 2.650.957.650</c:v>
                </c:pt>
                <c:pt idx="6">
                  <c:v>3 - PLAZOS </c:v>
                </c:pt>
                <c:pt idx="7">
                  <c:v>21</c:v>
                </c:pt>
                <c:pt idx="8">
                  <c:v>Plazo en días</c:v>
                </c:pt>
              </c:strCache>
            </c:strRef>
          </c:tx>
          <c:spPr>
            <a:solidFill>
              <a:schemeClr val="accent3">
                <a:lumMod val="50000"/>
              </a:schemeClr>
            </a:solidFill>
            <a:ln>
              <a:noFill/>
            </a:ln>
            <a:effectLst/>
          </c:spPr>
          <c:invertIfNegative val="0"/>
          <c:val>
            <c:numRef>
              <c:f>'1. INFORMACION ACUMULADA'!$AF$14:$AF$271</c:f>
              <c:numCache>
                <c:formatCode>General</c:formatCode>
                <c:ptCount val="258"/>
                <c:pt idx="0">
                  <c:v>333</c:v>
                </c:pt>
                <c:pt idx="1">
                  <c:v>333</c:v>
                </c:pt>
                <c:pt idx="2">
                  <c:v>333</c:v>
                </c:pt>
                <c:pt idx="3">
                  <c:v>333</c:v>
                </c:pt>
                <c:pt idx="4">
                  <c:v>333</c:v>
                </c:pt>
                <c:pt idx="5">
                  <c:v>333</c:v>
                </c:pt>
                <c:pt idx="6">
                  <c:v>333</c:v>
                </c:pt>
                <c:pt idx="7">
                  <c:v>333</c:v>
                </c:pt>
                <c:pt idx="8">
                  <c:v>333</c:v>
                </c:pt>
                <c:pt idx="9">
                  <c:v>302</c:v>
                </c:pt>
                <c:pt idx="10">
                  <c:v>302</c:v>
                </c:pt>
                <c:pt idx="11">
                  <c:v>333</c:v>
                </c:pt>
                <c:pt idx="12">
                  <c:v>333</c:v>
                </c:pt>
                <c:pt idx="13">
                  <c:v>302</c:v>
                </c:pt>
                <c:pt idx="14">
                  <c:v>333</c:v>
                </c:pt>
                <c:pt idx="15">
                  <c:v>333</c:v>
                </c:pt>
                <c:pt idx="16">
                  <c:v>88</c:v>
                </c:pt>
                <c:pt idx="17">
                  <c:v>333</c:v>
                </c:pt>
                <c:pt idx="18">
                  <c:v>333</c:v>
                </c:pt>
                <c:pt idx="19">
                  <c:v>333</c:v>
                </c:pt>
                <c:pt idx="20">
                  <c:v>333</c:v>
                </c:pt>
                <c:pt idx="21">
                  <c:v>333</c:v>
                </c:pt>
                <c:pt idx="22">
                  <c:v>333</c:v>
                </c:pt>
                <c:pt idx="23">
                  <c:v>231</c:v>
                </c:pt>
                <c:pt idx="24">
                  <c:v>302</c:v>
                </c:pt>
                <c:pt idx="25">
                  <c:v>60</c:v>
                </c:pt>
                <c:pt idx="26">
                  <c:v>333</c:v>
                </c:pt>
                <c:pt idx="27">
                  <c:v>333</c:v>
                </c:pt>
                <c:pt idx="28">
                  <c:v>302</c:v>
                </c:pt>
                <c:pt idx="29">
                  <c:v>333</c:v>
                </c:pt>
                <c:pt idx="30">
                  <c:v>302</c:v>
                </c:pt>
                <c:pt idx="31">
                  <c:v>333</c:v>
                </c:pt>
                <c:pt idx="32">
                  <c:v>333</c:v>
                </c:pt>
                <c:pt idx="33">
                  <c:v>333</c:v>
                </c:pt>
                <c:pt idx="34">
                  <c:v>302</c:v>
                </c:pt>
                <c:pt idx="35">
                  <c:v>317</c:v>
                </c:pt>
                <c:pt idx="36">
                  <c:v>302</c:v>
                </c:pt>
                <c:pt idx="37">
                  <c:v>333</c:v>
                </c:pt>
                <c:pt idx="38">
                  <c:v>333</c:v>
                </c:pt>
                <c:pt idx="39">
                  <c:v>317</c:v>
                </c:pt>
                <c:pt idx="40">
                  <c:v>317</c:v>
                </c:pt>
                <c:pt idx="41">
                  <c:v>71</c:v>
                </c:pt>
                <c:pt idx="42">
                  <c:v>302</c:v>
                </c:pt>
                <c:pt idx="43">
                  <c:v>302</c:v>
                </c:pt>
                <c:pt idx="44">
                  <c:v>317</c:v>
                </c:pt>
                <c:pt idx="45">
                  <c:v>317</c:v>
                </c:pt>
                <c:pt idx="46">
                  <c:v>302</c:v>
                </c:pt>
                <c:pt idx="47">
                  <c:v>302</c:v>
                </c:pt>
                <c:pt idx="48">
                  <c:v>302</c:v>
                </c:pt>
                <c:pt idx="49">
                  <c:v>30</c:v>
                </c:pt>
                <c:pt idx="50">
                  <c:v>317</c:v>
                </c:pt>
                <c:pt idx="51">
                  <c:v>317</c:v>
                </c:pt>
                <c:pt idx="52">
                  <c:v>302</c:v>
                </c:pt>
                <c:pt idx="53">
                  <c:v>333</c:v>
                </c:pt>
                <c:pt idx="54">
                  <c:v>305</c:v>
                </c:pt>
                <c:pt idx="55">
                  <c:v>257</c:v>
                </c:pt>
                <c:pt idx="56">
                  <c:v>305</c:v>
                </c:pt>
                <c:pt idx="57">
                  <c:v>307</c:v>
                </c:pt>
                <c:pt idx="58">
                  <c:v>317</c:v>
                </c:pt>
                <c:pt idx="59">
                  <c:v>302</c:v>
                </c:pt>
                <c:pt idx="60">
                  <c:v>333</c:v>
                </c:pt>
                <c:pt idx="61">
                  <c:v>302</c:v>
                </c:pt>
                <c:pt idx="62">
                  <c:v>305</c:v>
                </c:pt>
                <c:pt idx="63">
                  <c:v>317</c:v>
                </c:pt>
                <c:pt idx="64">
                  <c:v>305</c:v>
                </c:pt>
                <c:pt idx="65">
                  <c:v>305</c:v>
                </c:pt>
                <c:pt idx="66">
                  <c:v>336</c:v>
                </c:pt>
                <c:pt idx="67">
                  <c:v>90</c:v>
                </c:pt>
                <c:pt idx="68">
                  <c:v>305</c:v>
                </c:pt>
                <c:pt idx="69">
                  <c:v>336</c:v>
                </c:pt>
                <c:pt idx="70">
                  <c:v>305</c:v>
                </c:pt>
                <c:pt idx="71">
                  <c:v>336</c:v>
                </c:pt>
                <c:pt idx="72">
                  <c:v>305</c:v>
                </c:pt>
                <c:pt idx="73">
                  <c:v>305</c:v>
                </c:pt>
                <c:pt idx="74">
                  <c:v>305</c:v>
                </c:pt>
                <c:pt idx="75">
                  <c:v>305</c:v>
                </c:pt>
                <c:pt idx="76">
                  <c:v>336</c:v>
                </c:pt>
                <c:pt idx="77">
                  <c:v>305</c:v>
                </c:pt>
                <c:pt idx="78">
                  <c:v>305</c:v>
                </c:pt>
                <c:pt idx="79">
                  <c:v>305</c:v>
                </c:pt>
                <c:pt idx="80">
                  <c:v>305</c:v>
                </c:pt>
                <c:pt idx="81">
                  <c:v>305</c:v>
                </c:pt>
                <c:pt idx="82">
                  <c:v>305</c:v>
                </c:pt>
                <c:pt idx="83">
                  <c:v>305</c:v>
                </c:pt>
                <c:pt idx="84">
                  <c:v>305</c:v>
                </c:pt>
                <c:pt idx="85">
                  <c:v>305</c:v>
                </c:pt>
                <c:pt idx="86">
                  <c:v>305</c:v>
                </c:pt>
                <c:pt idx="87">
                  <c:v>305</c:v>
                </c:pt>
                <c:pt idx="88">
                  <c:v>305</c:v>
                </c:pt>
                <c:pt idx="89">
                  <c:v>305</c:v>
                </c:pt>
                <c:pt idx="90">
                  <c:v>273</c:v>
                </c:pt>
                <c:pt idx="91">
                  <c:v>274</c:v>
                </c:pt>
                <c:pt idx="92">
                  <c:v>274</c:v>
                </c:pt>
                <c:pt idx="93">
                  <c:v>305</c:v>
                </c:pt>
                <c:pt idx="94">
                  <c:v>336</c:v>
                </c:pt>
                <c:pt idx="95">
                  <c:v>50</c:v>
                </c:pt>
                <c:pt idx="96">
                  <c:v>303</c:v>
                </c:pt>
                <c:pt idx="97">
                  <c:v>305</c:v>
                </c:pt>
                <c:pt idx="98">
                  <c:v>305</c:v>
                </c:pt>
                <c:pt idx="99">
                  <c:v>305</c:v>
                </c:pt>
                <c:pt idx="100">
                  <c:v>305</c:v>
                </c:pt>
                <c:pt idx="101">
                  <c:v>91</c:v>
                </c:pt>
                <c:pt idx="102">
                  <c:v>305</c:v>
                </c:pt>
                <c:pt idx="103">
                  <c:v>305</c:v>
                </c:pt>
                <c:pt idx="104">
                  <c:v>305</c:v>
                </c:pt>
                <c:pt idx="105">
                  <c:v>305</c:v>
                </c:pt>
                <c:pt idx="106">
                  <c:v>305</c:v>
                </c:pt>
                <c:pt idx="107">
                  <c:v>305</c:v>
                </c:pt>
                <c:pt idx="108">
                  <c:v>305</c:v>
                </c:pt>
                <c:pt idx="109">
                  <c:v>305</c:v>
                </c:pt>
                <c:pt idx="110">
                  <c:v>274</c:v>
                </c:pt>
                <c:pt idx="111">
                  <c:v>305</c:v>
                </c:pt>
                <c:pt idx="112">
                  <c:v>274</c:v>
                </c:pt>
                <c:pt idx="113">
                  <c:v>305</c:v>
                </c:pt>
                <c:pt idx="114">
                  <c:v>305</c:v>
                </c:pt>
                <c:pt idx="115">
                  <c:v>307</c:v>
                </c:pt>
                <c:pt idx="116">
                  <c:v>307</c:v>
                </c:pt>
                <c:pt idx="117">
                  <c:v>274</c:v>
                </c:pt>
                <c:pt idx="118">
                  <c:v>289</c:v>
                </c:pt>
                <c:pt idx="119">
                  <c:v>274</c:v>
                </c:pt>
                <c:pt idx="120">
                  <c:v>305</c:v>
                </c:pt>
                <c:pt idx="121">
                  <c:v>192</c:v>
                </c:pt>
                <c:pt idx="122">
                  <c:v>364</c:v>
                </c:pt>
                <c:pt idx="123">
                  <c:v>274</c:v>
                </c:pt>
                <c:pt idx="124">
                  <c:v>274</c:v>
                </c:pt>
                <c:pt idx="125">
                  <c:v>289</c:v>
                </c:pt>
                <c:pt idx="126">
                  <c:v>305</c:v>
                </c:pt>
                <c:pt idx="127">
                  <c:v>274</c:v>
                </c:pt>
                <c:pt idx="128">
                  <c:v>305</c:v>
                </c:pt>
                <c:pt idx="129">
                  <c:v>305</c:v>
                </c:pt>
                <c:pt idx="130">
                  <c:v>289</c:v>
                </c:pt>
                <c:pt idx="131">
                  <c:v>305</c:v>
                </c:pt>
                <c:pt idx="132">
                  <c:v>305</c:v>
                </c:pt>
                <c:pt idx="133">
                  <c:v>29</c:v>
                </c:pt>
                <c:pt idx="134">
                  <c:v>305</c:v>
                </c:pt>
                <c:pt idx="135">
                  <c:v>305</c:v>
                </c:pt>
                <c:pt idx="136">
                  <c:v>262</c:v>
                </c:pt>
                <c:pt idx="137">
                  <c:v>274</c:v>
                </c:pt>
                <c:pt idx="138">
                  <c:v>258</c:v>
                </c:pt>
                <c:pt idx="139">
                  <c:v>243</c:v>
                </c:pt>
                <c:pt idx="140">
                  <c:v>36</c:v>
                </c:pt>
                <c:pt idx="141">
                  <c:v>243</c:v>
                </c:pt>
                <c:pt idx="142">
                  <c:v>243</c:v>
                </c:pt>
                <c:pt idx="143">
                  <c:v>244</c:v>
                </c:pt>
                <c:pt idx="144">
                  <c:v>244</c:v>
                </c:pt>
                <c:pt idx="145">
                  <c:v>244</c:v>
                </c:pt>
                <c:pt idx="146">
                  <c:v>213</c:v>
                </c:pt>
                <c:pt idx="147">
                  <c:v>244</c:v>
                </c:pt>
                <c:pt idx="148">
                  <c:v>167</c:v>
                </c:pt>
                <c:pt idx="149">
                  <c:v>364</c:v>
                </c:pt>
                <c:pt idx="150">
                  <c:v>91</c:v>
                </c:pt>
                <c:pt idx="151">
                  <c:v>213</c:v>
                </c:pt>
                <c:pt idx="152">
                  <c:v>213</c:v>
                </c:pt>
                <c:pt idx="153">
                  <c:v>213</c:v>
                </c:pt>
                <c:pt idx="154">
                  <c:v>244</c:v>
                </c:pt>
                <c:pt idx="155">
                  <c:v>213</c:v>
                </c:pt>
                <c:pt idx="156">
                  <c:v>60</c:v>
                </c:pt>
                <c:pt idx="157">
                  <c:v>182</c:v>
                </c:pt>
                <c:pt idx="158">
                  <c:v>244</c:v>
                </c:pt>
                <c:pt idx="159">
                  <c:v>326</c:v>
                </c:pt>
                <c:pt idx="160">
                  <c:v>244</c:v>
                </c:pt>
                <c:pt idx="161">
                  <c:v>183</c:v>
                </c:pt>
                <c:pt idx="162">
                  <c:v>273</c:v>
                </c:pt>
                <c:pt idx="163">
                  <c:v>213</c:v>
                </c:pt>
                <c:pt idx="164">
                  <c:v>213</c:v>
                </c:pt>
                <c:pt idx="165">
                  <c:v>213</c:v>
                </c:pt>
                <c:pt idx="166">
                  <c:v>213</c:v>
                </c:pt>
                <c:pt idx="167">
                  <c:v>213</c:v>
                </c:pt>
                <c:pt idx="168">
                  <c:v>273</c:v>
                </c:pt>
                <c:pt idx="169">
                  <c:v>273</c:v>
                </c:pt>
                <c:pt idx="170">
                  <c:v>273</c:v>
                </c:pt>
                <c:pt idx="171">
                  <c:v>273</c:v>
                </c:pt>
                <c:pt idx="172">
                  <c:v>273</c:v>
                </c:pt>
                <c:pt idx="173">
                  <c:v>2193</c:v>
                </c:pt>
                <c:pt idx="174">
                  <c:v>183</c:v>
                </c:pt>
                <c:pt idx="175">
                  <c:v>214</c:v>
                </c:pt>
                <c:pt idx="176">
                  <c:v>214</c:v>
                </c:pt>
                <c:pt idx="177">
                  <c:v>214</c:v>
                </c:pt>
                <c:pt idx="178">
                  <c:v>273</c:v>
                </c:pt>
                <c:pt idx="179">
                  <c:v>273</c:v>
                </c:pt>
                <c:pt idx="180">
                  <c:v>273</c:v>
                </c:pt>
                <c:pt idx="181">
                  <c:v>273</c:v>
                </c:pt>
                <c:pt idx="182">
                  <c:v>273</c:v>
                </c:pt>
                <c:pt idx="183">
                  <c:v>273</c:v>
                </c:pt>
                <c:pt idx="184">
                  <c:v>273</c:v>
                </c:pt>
                <c:pt idx="185">
                  <c:v>273</c:v>
                </c:pt>
                <c:pt idx="186">
                  <c:v>273</c:v>
                </c:pt>
                <c:pt idx="187">
                  <c:v>273</c:v>
                </c:pt>
                <c:pt idx="188">
                  <c:v>245</c:v>
                </c:pt>
                <c:pt idx="189">
                  <c:v>183</c:v>
                </c:pt>
                <c:pt idx="190">
                  <c:v>152</c:v>
                </c:pt>
                <c:pt idx="191">
                  <c:v>183</c:v>
                </c:pt>
                <c:pt idx="192">
                  <c:v>152</c:v>
                </c:pt>
                <c:pt idx="193">
                  <c:v>152</c:v>
                </c:pt>
                <c:pt idx="194">
                  <c:v>242</c:v>
                </c:pt>
                <c:pt idx="195">
                  <c:v>152</c:v>
                </c:pt>
                <c:pt idx="196">
                  <c:v>152</c:v>
                </c:pt>
                <c:pt idx="197">
                  <c:v>152</c:v>
                </c:pt>
                <c:pt idx="198">
                  <c:v>152</c:v>
                </c:pt>
                <c:pt idx="199">
                  <c:v>121</c:v>
                </c:pt>
                <c:pt idx="200">
                  <c:v>121</c:v>
                </c:pt>
                <c:pt idx="201">
                  <c:v>121</c:v>
                </c:pt>
                <c:pt idx="202">
                  <c:v>152</c:v>
                </c:pt>
                <c:pt idx="203">
                  <c:v>152</c:v>
                </c:pt>
                <c:pt idx="204">
                  <c:v>121</c:v>
                </c:pt>
                <c:pt idx="205">
                  <c:v>121</c:v>
                </c:pt>
                <c:pt idx="206">
                  <c:v>121</c:v>
                </c:pt>
                <c:pt idx="207">
                  <c:v>121</c:v>
                </c:pt>
                <c:pt idx="208">
                  <c:v>121</c:v>
                </c:pt>
                <c:pt idx="209">
                  <c:v>121</c:v>
                </c:pt>
                <c:pt idx="210">
                  <c:v>121</c:v>
                </c:pt>
                <c:pt idx="211">
                  <c:v>90</c:v>
                </c:pt>
                <c:pt idx="212">
                  <c:v>121</c:v>
                </c:pt>
                <c:pt idx="213">
                  <c:v>211</c:v>
                </c:pt>
                <c:pt idx="214">
                  <c:v>90</c:v>
                </c:pt>
                <c:pt idx="218">
                  <c:v>181</c:v>
                </c:pt>
                <c:pt idx="219">
                  <c:v>181</c:v>
                </c:pt>
                <c:pt idx="220">
                  <c:v>181</c:v>
                </c:pt>
                <c:pt idx="221">
                  <c:v>181</c:v>
                </c:pt>
                <c:pt idx="222">
                  <c:v>181</c:v>
                </c:pt>
                <c:pt idx="223">
                  <c:v>181</c:v>
                </c:pt>
                <c:pt idx="224">
                  <c:v>181</c:v>
                </c:pt>
                <c:pt idx="225">
                  <c:v>122</c:v>
                </c:pt>
                <c:pt idx="226">
                  <c:v>60</c:v>
                </c:pt>
                <c:pt idx="227">
                  <c:v>91</c:v>
                </c:pt>
                <c:pt idx="228">
                  <c:v>109</c:v>
                </c:pt>
                <c:pt idx="229">
                  <c:v>60</c:v>
                </c:pt>
                <c:pt idx="230">
                  <c:v>303</c:v>
                </c:pt>
                <c:pt idx="231">
                  <c:v>303</c:v>
                </c:pt>
                <c:pt idx="232">
                  <c:v>180</c:v>
                </c:pt>
                <c:pt idx="233">
                  <c:v>180</c:v>
                </c:pt>
                <c:pt idx="234">
                  <c:v>62</c:v>
                </c:pt>
                <c:pt idx="237">
                  <c:v>242</c:v>
                </c:pt>
                <c:pt idx="251">
                  <c:v>67</c:v>
                </c:pt>
              </c:numCache>
            </c:numRef>
          </c:val>
          <c:extLst>
            <c:ext xmlns:c16="http://schemas.microsoft.com/office/drawing/2014/chart" uri="{C3380CC4-5D6E-409C-BE32-E72D297353CC}">
              <c16:uniqueId val="{00000020-0FB6-4207-A3B6-E163078A0023}"/>
            </c:ext>
          </c:extLst>
        </c:ser>
        <c:ser>
          <c:idx val="33"/>
          <c:order val="33"/>
          <c:tx>
            <c:strRef>
              <c:f>'1. INFORMACION ACUMULADA'!$AG$5:$AG$13</c:f>
              <c:strCache>
                <c:ptCount val="9"/>
                <c:pt idx="0">
                  <c:v>2. Sector</c:v>
                </c:pt>
                <c:pt idx="1">
                  <c:v>$ 2.789.956.000</c:v>
                </c:pt>
                <c:pt idx="2">
                  <c:v>$ 2.650.957.650</c:v>
                </c:pt>
                <c:pt idx="6">
                  <c:v>3 - PLAZOS </c:v>
                </c:pt>
                <c:pt idx="7">
                  <c:v>22</c:v>
                </c:pt>
                <c:pt idx="8">
                  <c:v>Número de prórrogas</c:v>
                </c:pt>
              </c:strCache>
            </c:strRef>
          </c:tx>
          <c:spPr>
            <a:solidFill>
              <a:schemeClr val="accent4">
                <a:lumMod val="50000"/>
              </a:schemeClr>
            </a:solidFill>
            <a:ln>
              <a:noFill/>
            </a:ln>
            <a:effectLst/>
          </c:spPr>
          <c:invertIfNegative val="0"/>
          <c:val>
            <c:numRef>
              <c:f>'1. INFORMACION ACUMULADA'!$AG$14:$AG$271</c:f>
              <c:numCache>
                <c:formatCode>General</c:formatCode>
                <c:ptCount val="258"/>
                <c:pt idx="0">
                  <c:v>1</c:v>
                </c:pt>
                <c:pt idx="1">
                  <c:v>1</c:v>
                </c:pt>
                <c:pt idx="2">
                  <c:v>1</c:v>
                </c:pt>
                <c:pt idx="3">
                  <c:v>1</c:v>
                </c:pt>
                <c:pt idx="4">
                  <c:v>1</c:v>
                </c:pt>
                <c:pt idx="5">
                  <c:v>1</c:v>
                </c:pt>
                <c:pt idx="6">
                  <c:v>1</c:v>
                </c:pt>
                <c:pt idx="7">
                  <c:v>1</c:v>
                </c:pt>
                <c:pt idx="8">
                  <c:v>1</c:v>
                </c:pt>
                <c:pt idx="11">
                  <c:v>1</c:v>
                </c:pt>
                <c:pt idx="12">
                  <c:v>1</c:v>
                </c:pt>
                <c:pt idx="14">
                  <c:v>1</c:v>
                </c:pt>
                <c:pt idx="15">
                  <c:v>1</c:v>
                </c:pt>
                <c:pt idx="17">
                  <c:v>1</c:v>
                </c:pt>
                <c:pt idx="18">
                  <c:v>1</c:v>
                </c:pt>
                <c:pt idx="19">
                  <c:v>1</c:v>
                </c:pt>
                <c:pt idx="20">
                  <c:v>1</c:v>
                </c:pt>
                <c:pt idx="21">
                  <c:v>1</c:v>
                </c:pt>
                <c:pt idx="22">
                  <c:v>1</c:v>
                </c:pt>
                <c:pt idx="26">
                  <c:v>1</c:v>
                </c:pt>
                <c:pt idx="27">
                  <c:v>1</c:v>
                </c:pt>
                <c:pt idx="29">
                  <c:v>1</c:v>
                </c:pt>
                <c:pt idx="31">
                  <c:v>1</c:v>
                </c:pt>
                <c:pt idx="32">
                  <c:v>1</c:v>
                </c:pt>
                <c:pt idx="33">
                  <c:v>1</c:v>
                </c:pt>
                <c:pt idx="35">
                  <c:v>1</c:v>
                </c:pt>
                <c:pt idx="37">
                  <c:v>1</c:v>
                </c:pt>
                <c:pt idx="38">
                  <c:v>1</c:v>
                </c:pt>
                <c:pt idx="39">
                  <c:v>1</c:v>
                </c:pt>
                <c:pt idx="40">
                  <c:v>1</c:v>
                </c:pt>
                <c:pt idx="44">
                  <c:v>1</c:v>
                </c:pt>
                <c:pt idx="45">
                  <c:v>1</c:v>
                </c:pt>
                <c:pt idx="50">
                  <c:v>1</c:v>
                </c:pt>
                <c:pt idx="51">
                  <c:v>1</c:v>
                </c:pt>
                <c:pt idx="53">
                  <c:v>1</c:v>
                </c:pt>
                <c:pt idx="58">
                  <c:v>1</c:v>
                </c:pt>
                <c:pt idx="60">
                  <c:v>1</c:v>
                </c:pt>
                <c:pt idx="63">
                  <c:v>1</c:v>
                </c:pt>
                <c:pt idx="66">
                  <c:v>1</c:v>
                </c:pt>
                <c:pt idx="69">
                  <c:v>1</c:v>
                </c:pt>
                <c:pt idx="71">
                  <c:v>1</c:v>
                </c:pt>
                <c:pt idx="76">
                  <c:v>1</c:v>
                </c:pt>
                <c:pt idx="84">
                  <c:v>1</c:v>
                </c:pt>
                <c:pt idx="85">
                  <c:v>1</c:v>
                </c:pt>
                <c:pt idx="86">
                  <c:v>1</c:v>
                </c:pt>
                <c:pt idx="87">
                  <c:v>1</c:v>
                </c:pt>
                <c:pt idx="88">
                  <c:v>1</c:v>
                </c:pt>
                <c:pt idx="89">
                  <c:v>1</c:v>
                </c:pt>
                <c:pt idx="94">
                  <c:v>1</c:v>
                </c:pt>
                <c:pt idx="95">
                  <c:v>2</c:v>
                </c:pt>
                <c:pt idx="100">
                  <c:v>1</c:v>
                </c:pt>
                <c:pt idx="106">
                  <c:v>1</c:v>
                </c:pt>
                <c:pt idx="107">
                  <c:v>1</c:v>
                </c:pt>
                <c:pt idx="108">
                  <c:v>1</c:v>
                </c:pt>
                <c:pt idx="109">
                  <c:v>1</c:v>
                </c:pt>
                <c:pt idx="111">
                  <c:v>1</c:v>
                </c:pt>
                <c:pt idx="112">
                  <c:v>1</c:v>
                </c:pt>
                <c:pt idx="115">
                  <c:v>1</c:v>
                </c:pt>
                <c:pt idx="116">
                  <c:v>1</c:v>
                </c:pt>
                <c:pt idx="118">
                  <c:v>1</c:v>
                </c:pt>
                <c:pt idx="125">
                  <c:v>1</c:v>
                </c:pt>
                <c:pt idx="128">
                  <c:v>1</c:v>
                </c:pt>
                <c:pt idx="130">
                  <c:v>2</c:v>
                </c:pt>
                <c:pt idx="137">
                  <c:v>1</c:v>
                </c:pt>
                <c:pt idx="138">
                  <c:v>1</c:v>
                </c:pt>
                <c:pt idx="140">
                  <c:v>1</c:v>
                </c:pt>
                <c:pt idx="201">
                  <c:v>1</c:v>
                </c:pt>
              </c:numCache>
            </c:numRef>
          </c:val>
          <c:extLst>
            <c:ext xmlns:c16="http://schemas.microsoft.com/office/drawing/2014/chart" uri="{C3380CC4-5D6E-409C-BE32-E72D297353CC}">
              <c16:uniqueId val="{00000021-0FB6-4207-A3B6-E163078A0023}"/>
            </c:ext>
          </c:extLst>
        </c:ser>
        <c:ser>
          <c:idx val="34"/>
          <c:order val="34"/>
          <c:tx>
            <c:strRef>
              <c:f>'1. INFORMACION ACUMULADA'!$AH$5:$AH$13</c:f>
              <c:strCache>
                <c:ptCount val="9"/>
                <c:pt idx="0">
                  <c:v>2. Sector</c:v>
                </c:pt>
                <c:pt idx="1">
                  <c:v>$ 2.789.956.000</c:v>
                </c:pt>
                <c:pt idx="2">
                  <c:v>$ 2.650.957.650</c:v>
                </c:pt>
                <c:pt idx="6">
                  <c:v>3 - PLAZOS </c:v>
                </c:pt>
                <c:pt idx="7">
                  <c:v>23</c:v>
                </c:pt>
                <c:pt idx="8">
                  <c:v>Prorroga en días</c:v>
                </c:pt>
              </c:strCache>
            </c:strRef>
          </c:tx>
          <c:spPr>
            <a:solidFill>
              <a:schemeClr val="accent5">
                <a:lumMod val="50000"/>
              </a:schemeClr>
            </a:solidFill>
            <a:ln>
              <a:noFill/>
            </a:ln>
            <a:effectLst/>
          </c:spPr>
          <c:invertIfNegative val="0"/>
          <c:val>
            <c:numRef>
              <c:f>'1. INFORMACION ACUMULADA'!$AH$14:$AH$271</c:f>
              <c:numCache>
                <c:formatCode>0</c:formatCode>
                <c:ptCount val="258"/>
                <c:pt idx="0">
                  <c:v>30</c:v>
                </c:pt>
                <c:pt idx="1">
                  <c:v>30</c:v>
                </c:pt>
                <c:pt idx="2">
                  <c:v>30</c:v>
                </c:pt>
                <c:pt idx="3">
                  <c:v>30</c:v>
                </c:pt>
                <c:pt idx="4">
                  <c:v>30</c:v>
                </c:pt>
                <c:pt idx="5">
                  <c:v>30</c:v>
                </c:pt>
                <c:pt idx="6">
                  <c:v>30</c:v>
                </c:pt>
                <c:pt idx="7">
                  <c:v>30</c:v>
                </c:pt>
                <c:pt idx="8">
                  <c:v>30</c:v>
                </c:pt>
                <c:pt idx="11">
                  <c:v>30</c:v>
                </c:pt>
                <c:pt idx="12">
                  <c:v>30</c:v>
                </c:pt>
                <c:pt idx="14">
                  <c:v>30</c:v>
                </c:pt>
                <c:pt idx="15">
                  <c:v>30</c:v>
                </c:pt>
                <c:pt idx="17">
                  <c:v>30</c:v>
                </c:pt>
                <c:pt idx="18">
                  <c:v>30</c:v>
                </c:pt>
                <c:pt idx="19">
                  <c:v>30</c:v>
                </c:pt>
                <c:pt idx="20">
                  <c:v>30</c:v>
                </c:pt>
                <c:pt idx="21">
                  <c:v>30</c:v>
                </c:pt>
                <c:pt idx="22">
                  <c:v>30</c:v>
                </c:pt>
                <c:pt idx="26">
                  <c:v>30</c:v>
                </c:pt>
                <c:pt idx="27">
                  <c:v>30</c:v>
                </c:pt>
                <c:pt idx="29">
                  <c:v>30</c:v>
                </c:pt>
                <c:pt idx="31">
                  <c:v>30</c:v>
                </c:pt>
                <c:pt idx="32">
                  <c:v>30</c:v>
                </c:pt>
                <c:pt idx="33">
                  <c:v>30</c:v>
                </c:pt>
                <c:pt idx="35">
                  <c:v>15</c:v>
                </c:pt>
                <c:pt idx="37">
                  <c:v>30</c:v>
                </c:pt>
                <c:pt idx="38">
                  <c:v>30</c:v>
                </c:pt>
                <c:pt idx="39">
                  <c:v>15</c:v>
                </c:pt>
                <c:pt idx="40">
                  <c:v>15</c:v>
                </c:pt>
                <c:pt idx="44">
                  <c:v>15</c:v>
                </c:pt>
                <c:pt idx="45">
                  <c:v>15</c:v>
                </c:pt>
                <c:pt idx="50">
                  <c:v>15</c:v>
                </c:pt>
                <c:pt idx="51">
                  <c:v>15</c:v>
                </c:pt>
                <c:pt idx="53">
                  <c:v>30</c:v>
                </c:pt>
                <c:pt idx="58">
                  <c:v>15</c:v>
                </c:pt>
                <c:pt idx="60">
                  <c:v>30</c:v>
                </c:pt>
                <c:pt idx="63">
                  <c:v>15</c:v>
                </c:pt>
                <c:pt idx="66">
                  <c:v>30</c:v>
                </c:pt>
                <c:pt idx="69">
                  <c:v>30</c:v>
                </c:pt>
                <c:pt idx="71">
                  <c:v>30</c:v>
                </c:pt>
                <c:pt idx="76">
                  <c:v>30</c:v>
                </c:pt>
                <c:pt idx="84">
                  <c:v>30</c:v>
                </c:pt>
                <c:pt idx="85">
                  <c:v>30</c:v>
                </c:pt>
                <c:pt idx="86">
                  <c:v>30</c:v>
                </c:pt>
                <c:pt idx="87">
                  <c:v>30</c:v>
                </c:pt>
                <c:pt idx="88">
                  <c:v>30</c:v>
                </c:pt>
                <c:pt idx="89">
                  <c:v>30</c:v>
                </c:pt>
                <c:pt idx="94">
                  <c:v>30</c:v>
                </c:pt>
                <c:pt idx="95">
                  <c:v>17</c:v>
                </c:pt>
                <c:pt idx="100">
                  <c:v>30</c:v>
                </c:pt>
                <c:pt idx="106">
                  <c:v>30</c:v>
                </c:pt>
                <c:pt idx="107">
                  <c:v>30</c:v>
                </c:pt>
                <c:pt idx="108">
                  <c:v>30</c:v>
                </c:pt>
                <c:pt idx="109">
                  <c:v>30</c:v>
                </c:pt>
                <c:pt idx="111">
                  <c:v>30</c:v>
                </c:pt>
                <c:pt idx="112">
                  <c:v>30</c:v>
                </c:pt>
                <c:pt idx="115">
                  <c:v>30</c:v>
                </c:pt>
                <c:pt idx="116">
                  <c:v>30</c:v>
                </c:pt>
                <c:pt idx="118">
                  <c:v>15</c:v>
                </c:pt>
                <c:pt idx="125">
                  <c:v>15</c:v>
                </c:pt>
                <c:pt idx="128">
                  <c:v>30</c:v>
                </c:pt>
                <c:pt idx="130">
                  <c:v>45</c:v>
                </c:pt>
                <c:pt idx="137">
                  <c:v>30</c:v>
                </c:pt>
                <c:pt idx="138">
                  <c:v>15</c:v>
                </c:pt>
                <c:pt idx="140">
                  <c:v>18</c:v>
                </c:pt>
                <c:pt idx="201">
                  <c:v>30</c:v>
                </c:pt>
              </c:numCache>
            </c:numRef>
          </c:val>
          <c:extLst>
            <c:ext xmlns:c16="http://schemas.microsoft.com/office/drawing/2014/chart" uri="{C3380CC4-5D6E-409C-BE32-E72D297353CC}">
              <c16:uniqueId val="{00000022-0FB6-4207-A3B6-E163078A0023}"/>
            </c:ext>
          </c:extLst>
        </c:ser>
        <c:ser>
          <c:idx val="35"/>
          <c:order val="35"/>
          <c:tx>
            <c:strRef>
              <c:f>'1. INFORMACION ACUMULADA'!$AI$5:$AI$13</c:f>
              <c:strCache>
                <c:ptCount val="9"/>
                <c:pt idx="0">
                  <c:v>2. Sector</c:v>
                </c:pt>
                <c:pt idx="1">
                  <c:v>9. Nombre de quien diligencia el formato</c:v>
                </c:pt>
                <c:pt idx="2">
                  <c:v>Cargo</c:v>
                </c:pt>
                <c:pt idx="3">
                  <c:v>Dependencia</c:v>
                </c:pt>
                <c:pt idx="4">
                  <c:v>Teléfono</c:v>
                </c:pt>
                <c:pt idx="5">
                  <c:v>Correo Electrónico</c:v>
                </c:pt>
                <c:pt idx="6">
                  <c:v>4. CESION</c:v>
                </c:pt>
                <c:pt idx="7">
                  <c:v>24</c:v>
                </c:pt>
                <c:pt idx="8">
                  <c:v>Número  de Identificación del cesionario
(NIT sin digito de verificación)</c:v>
                </c:pt>
              </c:strCache>
            </c:strRef>
          </c:tx>
          <c:spPr>
            <a:solidFill>
              <a:schemeClr val="accent6">
                <a:lumMod val="50000"/>
              </a:schemeClr>
            </a:solidFill>
            <a:ln>
              <a:noFill/>
            </a:ln>
            <a:effectLst/>
          </c:spPr>
          <c:invertIfNegative val="0"/>
          <c:val>
            <c:numRef>
              <c:f>'1. INFORMACION ACUMULADA'!$AI$14:$AI$271</c:f>
              <c:numCache>
                <c:formatCode>#,##0</c:formatCode>
                <c:ptCount val="258"/>
                <c:pt idx="24">
                  <c:v>1023019730</c:v>
                </c:pt>
                <c:pt idx="96">
                  <c:v>1022943098</c:v>
                </c:pt>
                <c:pt idx="209">
                  <c:v>80161199</c:v>
                </c:pt>
              </c:numCache>
            </c:numRef>
          </c:val>
          <c:extLst>
            <c:ext xmlns:c16="http://schemas.microsoft.com/office/drawing/2014/chart" uri="{C3380CC4-5D6E-409C-BE32-E72D297353CC}">
              <c16:uniqueId val="{00000023-0FB6-4207-A3B6-E163078A0023}"/>
            </c:ext>
          </c:extLst>
        </c:ser>
        <c:ser>
          <c:idx val="36"/>
          <c:order val="36"/>
          <c:tx>
            <c:strRef>
              <c:f>'1. INFORMACION ACUMULADA'!$AJ$5:$AJ$13</c:f>
              <c:strCache>
                <c:ptCount val="9"/>
                <c:pt idx="0">
                  <c:v>2. Sector</c:v>
                </c:pt>
                <c:pt idx="1">
                  <c:v>9. Nombre de quien diligencia el formato</c:v>
                </c:pt>
                <c:pt idx="2">
                  <c:v>Cargo</c:v>
                </c:pt>
                <c:pt idx="3">
                  <c:v>Dependencia</c:v>
                </c:pt>
                <c:pt idx="4">
                  <c:v>Teléfono</c:v>
                </c:pt>
                <c:pt idx="5">
                  <c:v>Correo Electrónico</c:v>
                </c:pt>
                <c:pt idx="6">
                  <c:v>4. CESION</c:v>
                </c:pt>
                <c:pt idx="7">
                  <c:v>25</c:v>
                </c:pt>
                <c:pt idx="8">
                  <c:v>Nombre cesionario</c:v>
                </c:pt>
              </c:strCache>
            </c:strRef>
          </c:tx>
          <c:spPr>
            <a:solidFill>
              <a:schemeClr val="accent1">
                <a:lumMod val="70000"/>
                <a:lumOff val="30000"/>
              </a:schemeClr>
            </a:solidFill>
            <a:ln>
              <a:noFill/>
            </a:ln>
            <a:effectLst/>
          </c:spPr>
          <c:invertIfNegative val="0"/>
          <c:val>
            <c:numRef>
              <c:f>'1. INFORMACION ACUMULADA'!$AJ$14:$AJ$271</c:f>
              <c:numCache>
                <c:formatCode>General</c:formatCode>
                <c:ptCount val="258"/>
                <c:pt idx="24">
                  <c:v>0</c:v>
                </c:pt>
                <c:pt idx="96">
                  <c:v>0</c:v>
                </c:pt>
                <c:pt idx="209">
                  <c:v>0</c:v>
                </c:pt>
              </c:numCache>
            </c:numRef>
          </c:val>
          <c:extLst>
            <c:ext xmlns:c16="http://schemas.microsoft.com/office/drawing/2014/chart" uri="{C3380CC4-5D6E-409C-BE32-E72D297353CC}">
              <c16:uniqueId val="{00000024-0FB6-4207-A3B6-E163078A0023}"/>
            </c:ext>
          </c:extLst>
        </c:ser>
        <c:ser>
          <c:idx val="37"/>
          <c:order val="37"/>
          <c:tx>
            <c:strRef>
              <c:f>'1. INFORMACION ACUMULADA'!$AK$5:$AK$13</c:f>
              <c:strCache>
                <c:ptCount val="9"/>
                <c:pt idx="0">
                  <c:v>2. Sector</c:v>
                </c:pt>
                <c:pt idx="1">
                  <c:v>GERMAN HUMBERTO MEDEELIN MORA</c:v>
                </c:pt>
                <c:pt idx="2">
                  <c:v>ALCALDE LOCAL (E)</c:v>
                </c:pt>
                <c:pt idx="3">
                  <c:v>FONDO DE DE DESARROLLO RURAL DE SUMAPAZ</c:v>
                </c:pt>
                <c:pt idx="4">
                  <c:v>3387000</c:v>
                </c:pt>
                <c:pt idx="5">
                  <c:v>german.medellin@gobiernobogota.gov.co</c:v>
                </c:pt>
                <c:pt idx="6">
                  <c:v>4. CESION</c:v>
                </c:pt>
                <c:pt idx="7">
                  <c:v>26</c:v>
                </c:pt>
                <c:pt idx="8">
                  <c:v>Fecha cesión
(DD/MM/AAAA)</c:v>
                </c:pt>
              </c:strCache>
            </c:strRef>
          </c:tx>
          <c:spPr>
            <a:solidFill>
              <a:schemeClr val="accent2">
                <a:lumMod val="70000"/>
                <a:lumOff val="30000"/>
              </a:schemeClr>
            </a:solidFill>
            <a:ln>
              <a:noFill/>
            </a:ln>
            <a:effectLst/>
          </c:spPr>
          <c:invertIfNegative val="0"/>
          <c:val>
            <c:numRef>
              <c:f>'1. INFORMACION ACUMULADA'!$AK$14:$AK$271</c:f>
              <c:numCache>
                <c:formatCode>General</c:formatCode>
                <c:ptCount val="258"/>
                <c:pt idx="24" formatCode="m/d/yyyy">
                  <c:v>44334</c:v>
                </c:pt>
                <c:pt idx="96" formatCode="m/d/yyyy">
                  <c:v>44334</c:v>
                </c:pt>
                <c:pt idx="209" formatCode="m/d/yyyy">
                  <c:v>44497</c:v>
                </c:pt>
              </c:numCache>
            </c:numRef>
          </c:val>
          <c:extLst>
            <c:ext xmlns:c16="http://schemas.microsoft.com/office/drawing/2014/chart" uri="{C3380CC4-5D6E-409C-BE32-E72D297353CC}">
              <c16:uniqueId val="{00000025-0FB6-4207-A3B6-E163078A0023}"/>
            </c:ext>
          </c:extLst>
        </c:ser>
        <c:ser>
          <c:idx val="38"/>
          <c:order val="38"/>
          <c:tx>
            <c:strRef>
              <c:f>'1. INFORMACION ACUMULADA'!$AL$5:$AL$13</c:f>
              <c:strCache>
                <c:ptCount val="9"/>
                <c:pt idx="0">
                  <c:v>2. Sector</c:v>
                </c:pt>
                <c:pt idx="1">
                  <c:v>GERMAN HUMBERTO MEDEELIN MORA</c:v>
                </c:pt>
                <c:pt idx="2">
                  <c:v>ALCALDE LOCAL (E)</c:v>
                </c:pt>
                <c:pt idx="3">
                  <c:v>FONDO DE DE DESARROLLO RURAL DE SUMAPAZ</c:v>
                </c:pt>
                <c:pt idx="4">
                  <c:v>3387000</c:v>
                </c:pt>
                <c:pt idx="5">
                  <c:v>german.medellin@gobiernobogota.gov.co</c:v>
                </c:pt>
                <c:pt idx="6">
                  <c:v>4. CESION</c:v>
                </c:pt>
                <c:pt idx="7">
                  <c:v>27</c:v>
                </c:pt>
                <c:pt idx="8">
                  <c:v>Valor cesión</c:v>
                </c:pt>
              </c:strCache>
            </c:strRef>
          </c:tx>
          <c:spPr>
            <a:solidFill>
              <a:schemeClr val="accent3">
                <a:lumMod val="70000"/>
                <a:lumOff val="30000"/>
              </a:schemeClr>
            </a:solidFill>
            <a:ln>
              <a:noFill/>
            </a:ln>
            <a:effectLst/>
          </c:spPr>
          <c:invertIfNegative val="0"/>
          <c:val>
            <c:numRef>
              <c:f>'1. INFORMACION ACUMULADA'!$AL$14:$AL$271</c:f>
              <c:numCache>
                <c:formatCode>General</c:formatCode>
                <c:ptCount val="258"/>
                <c:pt idx="24" formatCode="#,##0">
                  <c:v>18113334</c:v>
                </c:pt>
                <c:pt idx="96" formatCode="#,##0">
                  <c:v>17863334</c:v>
                </c:pt>
                <c:pt idx="209" formatCode="#,##0">
                  <c:v>6673334</c:v>
                </c:pt>
              </c:numCache>
            </c:numRef>
          </c:val>
          <c:extLst>
            <c:ext xmlns:c16="http://schemas.microsoft.com/office/drawing/2014/chart" uri="{C3380CC4-5D6E-409C-BE32-E72D297353CC}">
              <c16:uniqueId val="{00000026-0FB6-4207-A3B6-E163078A0023}"/>
            </c:ext>
          </c:extLst>
        </c:ser>
        <c:ser>
          <c:idx val="39"/>
          <c:order val="39"/>
          <c:tx>
            <c:strRef>
              <c:f>'1. INFORMACION ACUMULADA'!$AM$5:$AM$13</c:f>
              <c:strCache>
                <c:ptCount val="9"/>
                <c:pt idx="0">
                  <c:v>2. Sector</c:v>
                </c:pt>
                <c:pt idx="1">
                  <c:v>GERMAN HUMBERTO MEDEELIN MORA</c:v>
                </c:pt>
                <c:pt idx="2">
                  <c:v>ALCALDE LOCAL (E)</c:v>
                </c:pt>
                <c:pt idx="3">
                  <c:v>FONDO DE DE DESARROLLO RURAL DE SUMAPAZ</c:v>
                </c:pt>
                <c:pt idx="4">
                  <c:v>3387000</c:v>
                </c:pt>
                <c:pt idx="5">
                  <c:v>german.medellin@gobiernobogota.gov.co</c:v>
                </c:pt>
                <c:pt idx="6">
                  <c:v>5. ESTADO</c:v>
                </c:pt>
                <c:pt idx="7">
                  <c:v>28</c:v>
                </c:pt>
                <c:pt idx="8">
                  <c:v>Celebrado o por iniciar</c:v>
                </c:pt>
              </c:strCache>
            </c:strRef>
          </c:tx>
          <c:spPr>
            <a:solidFill>
              <a:schemeClr val="accent4">
                <a:lumMod val="70000"/>
                <a:lumOff val="30000"/>
              </a:schemeClr>
            </a:solidFill>
            <a:ln>
              <a:noFill/>
            </a:ln>
            <a:effectLst/>
          </c:spPr>
          <c:invertIfNegative val="0"/>
          <c:val>
            <c:numRef>
              <c:f>'1. INFORMACION ACUMULADA'!$AM$14:$AM$271</c:f>
              <c:numCache>
                <c:formatCode>General</c:formatCode>
                <c:ptCount val="258"/>
                <c:pt idx="215">
                  <c:v>0</c:v>
                </c:pt>
                <c:pt idx="235">
                  <c:v>0</c:v>
                </c:pt>
                <c:pt idx="236">
                  <c:v>0</c:v>
                </c:pt>
                <c:pt idx="237">
                  <c:v>0</c:v>
                </c:pt>
                <c:pt idx="238">
                  <c:v>0</c:v>
                </c:pt>
                <c:pt idx="239">
                  <c:v>0</c:v>
                </c:pt>
                <c:pt idx="240">
                  <c:v>0</c:v>
                </c:pt>
                <c:pt idx="246">
                  <c:v>0</c:v>
                </c:pt>
                <c:pt idx="247">
                  <c:v>0</c:v>
                </c:pt>
                <c:pt idx="248">
                  <c:v>0</c:v>
                </c:pt>
                <c:pt idx="249">
                  <c:v>0</c:v>
                </c:pt>
                <c:pt idx="250">
                  <c:v>0</c:v>
                </c:pt>
              </c:numCache>
            </c:numRef>
          </c:val>
          <c:extLst>
            <c:ext xmlns:c16="http://schemas.microsoft.com/office/drawing/2014/chart" uri="{C3380CC4-5D6E-409C-BE32-E72D297353CC}">
              <c16:uniqueId val="{00000027-0FB6-4207-A3B6-E163078A0023}"/>
            </c:ext>
          </c:extLst>
        </c:ser>
        <c:ser>
          <c:idx val="40"/>
          <c:order val="40"/>
          <c:tx>
            <c:strRef>
              <c:f>'1. INFORMACION ACUMULADA'!$AN$5:$AN$13</c:f>
              <c:strCache>
                <c:ptCount val="9"/>
                <c:pt idx="0">
                  <c:v>2. Sector</c:v>
                </c:pt>
                <c:pt idx="1">
                  <c:v>GERMAN HUMBERTO MEDEELIN MORA</c:v>
                </c:pt>
                <c:pt idx="2">
                  <c:v>ALCALDE LOCAL (E)</c:v>
                </c:pt>
                <c:pt idx="3">
                  <c:v>FONDO DE DE DESARROLLO RURAL DE SUMAPAZ</c:v>
                </c:pt>
                <c:pt idx="4">
                  <c:v>3387000</c:v>
                </c:pt>
                <c:pt idx="5">
                  <c:v>german.medellin@gobiernobogota.gov.co</c:v>
                </c:pt>
                <c:pt idx="6">
                  <c:v>5. ESTADO</c:v>
                </c:pt>
                <c:pt idx="7">
                  <c:v>28</c:v>
                </c:pt>
                <c:pt idx="8">
                  <c:v>En Ejecución</c:v>
                </c:pt>
              </c:strCache>
            </c:strRef>
          </c:tx>
          <c:spPr>
            <a:solidFill>
              <a:schemeClr val="accent5">
                <a:lumMod val="70000"/>
                <a:lumOff val="30000"/>
              </a:schemeClr>
            </a:solidFill>
            <a:ln>
              <a:noFill/>
            </a:ln>
            <a:effectLst/>
          </c:spPr>
          <c:invertIfNegative val="0"/>
          <c:val>
            <c:numRef>
              <c:f>'1. INFORMACION ACUMULADA'!$AN$14:$AN$271</c:f>
              <c:numCache>
                <c:formatCode>General</c:formatCode>
                <c:ptCount val="258"/>
                <c:pt idx="0">
                  <c:v>0</c:v>
                </c:pt>
                <c:pt idx="1">
                  <c:v>0</c:v>
                </c:pt>
                <c:pt idx="2">
                  <c:v>0</c:v>
                </c:pt>
                <c:pt idx="3">
                  <c:v>0</c:v>
                </c:pt>
                <c:pt idx="4">
                  <c:v>0</c:v>
                </c:pt>
                <c:pt idx="5">
                  <c:v>0</c:v>
                </c:pt>
                <c:pt idx="6">
                  <c:v>0</c:v>
                </c:pt>
                <c:pt idx="7">
                  <c:v>0</c:v>
                </c:pt>
                <c:pt idx="8">
                  <c:v>0</c:v>
                </c:pt>
                <c:pt idx="11">
                  <c:v>0</c:v>
                </c:pt>
                <c:pt idx="12">
                  <c:v>0</c:v>
                </c:pt>
                <c:pt idx="14">
                  <c:v>0</c:v>
                </c:pt>
                <c:pt idx="15">
                  <c:v>0</c:v>
                </c:pt>
                <c:pt idx="17">
                  <c:v>0</c:v>
                </c:pt>
                <c:pt idx="18">
                  <c:v>0</c:v>
                </c:pt>
                <c:pt idx="19">
                  <c:v>0</c:v>
                </c:pt>
                <c:pt idx="20">
                  <c:v>0</c:v>
                </c:pt>
                <c:pt idx="21">
                  <c:v>0</c:v>
                </c:pt>
                <c:pt idx="22">
                  <c:v>0</c:v>
                </c:pt>
                <c:pt idx="26">
                  <c:v>0</c:v>
                </c:pt>
                <c:pt idx="27">
                  <c:v>0</c:v>
                </c:pt>
                <c:pt idx="29">
                  <c:v>0</c:v>
                </c:pt>
                <c:pt idx="31">
                  <c:v>0</c:v>
                </c:pt>
                <c:pt idx="32">
                  <c:v>0</c:v>
                </c:pt>
                <c:pt idx="33">
                  <c:v>0</c:v>
                </c:pt>
                <c:pt idx="35">
                  <c:v>0</c:v>
                </c:pt>
                <c:pt idx="37">
                  <c:v>0</c:v>
                </c:pt>
                <c:pt idx="38">
                  <c:v>0</c:v>
                </c:pt>
                <c:pt idx="39">
                  <c:v>0</c:v>
                </c:pt>
                <c:pt idx="40">
                  <c:v>0</c:v>
                </c:pt>
                <c:pt idx="44">
                  <c:v>0</c:v>
                </c:pt>
                <c:pt idx="45">
                  <c:v>0</c:v>
                </c:pt>
                <c:pt idx="50">
                  <c:v>0</c:v>
                </c:pt>
                <c:pt idx="51">
                  <c:v>0</c:v>
                </c:pt>
                <c:pt idx="53">
                  <c:v>0</c:v>
                </c:pt>
                <c:pt idx="54">
                  <c:v>0</c:v>
                </c:pt>
                <c:pt idx="56">
                  <c:v>0</c:v>
                </c:pt>
                <c:pt idx="57">
                  <c:v>0</c:v>
                </c:pt>
                <c:pt idx="58">
                  <c:v>0</c:v>
                </c:pt>
                <c:pt idx="60">
                  <c:v>0</c:v>
                </c:pt>
                <c:pt idx="62">
                  <c:v>0</c:v>
                </c:pt>
                <c:pt idx="63">
                  <c:v>0</c:v>
                </c:pt>
                <c:pt idx="64">
                  <c:v>0</c:v>
                </c:pt>
                <c:pt idx="65">
                  <c:v>0</c:v>
                </c:pt>
                <c:pt idx="66">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1">
                  <c:v>0</c:v>
                </c:pt>
                <c:pt idx="92">
                  <c:v>0</c:v>
                </c:pt>
                <c:pt idx="93">
                  <c:v>0</c:v>
                </c:pt>
                <c:pt idx="94">
                  <c:v>0</c:v>
                </c:pt>
                <c:pt idx="96">
                  <c:v>0</c:v>
                </c:pt>
                <c:pt idx="97">
                  <c:v>0</c:v>
                </c:pt>
                <c:pt idx="98">
                  <c:v>0</c:v>
                </c:pt>
                <c:pt idx="99">
                  <c:v>0</c:v>
                </c:pt>
                <c:pt idx="100">
                  <c:v>0</c:v>
                </c:pt>
                <c:pt idx="102">
                  <c:v>0</c:v>
                </c:pt>
                <c:pt idx="103">
                  <c:v>0</c:v>
                </c:pt>
                <c:pt idx="104">
                  <c:v>0</c:v>
                </c:pt>
                <c:pt idx="105">
                  <c:v>0</c:v>
                </c:pt>
                <c:pt idx="106">
                  <c:v>0</c:v>
                </c:pt>
                <c:pt idx="107">
                  <c:v>0</c:v>
                </c:pt>
                <c:pt idx="108">
                  <c:v>0</c:v>
                </c:pt>
                <c:pt idx="109">
                  <c:v>0</c:v>
                </c:pt>
                <c:pt idx="111">
                  <c:v>0</c:v>
                </c:pt>
                <c:pt idx="112">
                  <c:v>0</c:v>
                </c:pt>
                <c:pt idx="113">
                  <c:v>0</c:v>
                </c:pt>
                <c:pt idx="114">
                  <c:v>0</c:v>
                </c:pt>
                <c:pt idx="115">
                  <c:v>0</c:v>
                </c:pt>
                <c:pt idx="116">
                  <c:v>0</c:v>
                </c:pt>
                <c:pt idx="118">
                  <c:v>0</c:v>
                </c:pt>
                <c:pt idx="120">
                  <c:v>0</c:v>
                </c:pt>
                <c:pt idx="122">
                  <c:v>0</c:v>
                </c:pt>
                <c:pt idx="123">
                  <c:v>0</c:v>
                </c:pt>
                <c:pt idx="125">
                  <c:v>0</c:v>
                </c:pt>
                <c:pt idx="126">
                  <c:v>0</c:v>
                </c:pt>
                <c:pt idx="128">
                  <c:v>0</c:v>
                </c:pt>
                <c:pt idx="129">
                  <c:v>0</c:v>
                </c:pt>
                <c:pt idx="130">
                  <c:v>0</c:v>
                </c:pt>
                <c:pt idx="131">
                  <c:v>0</c:v>
                </c:pt>
                <c:pt idx="132">
                  <c:v>0</c:v>
                </c:pt>
                <c:pt idx="134">
                  <c:v>0</c:v>
                </c:pt>
                <c:pt idx="135">
                  <c:v>0</c:v>
                </c:pt>
                <c:pt idx="136">
                  <c:v>0</c:v>
                </c:pt>
                <c:pt idx="137">
                  <c:v>0</c:v>
                </c:pt>
                <c:pt idx="138">
                  <c:v>0</c:v>
                </c:pt>
                <c:pt idx="143">
                  <c:v>0</c:v>
                </c:pt>
                <c:pt idx="144">
                  <c:v>0</c:v>
                </c:pt>
                <c:pt idx="145">
                  <c:v>0</c:v>
                </c:pt>
                <c:pt idx="147">
                  <c:v>0</c:v>
                </c:pt>
                <c:pt idx="149">
                  <c:v>0</c:v>
                </c:pt>
                <c:pt idx="151">
                  <c:v>0</c:v>
                </c:pt>
                <c:pt idx="152">
                  <c:v>0</c:v>
                </c:pt>
                <c:pt idx="153">
                  <c:v>0</c:v>
                </c:pt>
                <c:pt idx="154">
                  <c:v>0</c:v>
                </c:pt>
                <c:pt idx="155">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202">
                  <c:v>0</c:v>
                </c:pt>
                <c:pt idx="203">
                  <c:v>0</c:v>
                </c:pt>
                <c:pt idx="204">
                  <c:v>0</c:v>
                </c:pt>
                <c:pt idx="205">
                  <c:v>0</c:v>
                </c:pt>
                <c:pt idx="206">
                  <c:v>0</c:v>
                </c:pt>
                <c:pt idx="207">
                  <c:v>0</c:v>
                </c:pt>
                <c:pt idx="208">
                  <c:v>0</c:v>
                </c:pt>
                <c:pt idx="209">
                  <c:v>0</c:v>
                </c:pt>
                <c:pt idx="210">
                  <c:v>0</c:v>
                </c:pt>
                <c:pt idx="212">
                  <c:v>0</c:v>
                </c:pt>
                <c:pt idx="213">
                  <c:v>0</c:v>
                </c:pt>
                <c:pt idx="218">
                  <c:v>0</c:v>
                </c:pt>
                <c:pt idx="219">
                  <c:v>0</c:v>
                </c:pt>
                <c:pt idx="220">
                  <c:v>0</c:v>
                </c:pt>
                <c:pt idx="221">
                  <c:v>0</c:v>
                </c:pt>
                <c:pt idx="222">
                  <c:v>0</c:v>
                </c:pt>
                <c:pt idx="223">
                  <c:v>0</c:v>
                </c:pt>
                <c:pt idx="225">
                  <c:v>0</c:v>
                </c:pt>
                <c:pt idx="227">
                  <c:v>0</c:v>
                </c:pt>
                <c:pt idx="228">
                  <c:v>0</c:v>
                </c:pt>
                <c:pt idx="229">
                  <c:v>0</c:v>
                </c:pt>
                <c:pt idx="230">
                  <c:v>0</c:v>
                </c:pt>
                <c:pt idx="231">
                  <c:v>0</c:v>
                </c:pt>
                <c:pt idx="232">
                  <c:v>0</c:v>
                </c:pt>
                <c:pt idx="233">
                  <c:v>0</c:v>
                </c:pt>
                <c:pt idx="234">
                  <c:v>0</c:v>
                </c:pt>
                <c:pt idx="251">
                  <c:v>0</c:v>
                </c:pt>
              </c:numCache>
            </c:numRef>
          </c:val>
          <c:extLst>
            <c:ext xmlns:c16="http://schemas.microsoft.com/office/drawing/2014/chart" uri="{C3380CC4-5D6E-409C-BE32-E72D297353CC}">
              <c16:uniqueId val="{00000028-0FB6-4207-A3B6-E163078A0023}"/>
            </c:ext>
          </c:extLst>
        </c:ser>
        <c:ser>
          <c:idx val="41"/>
          <c:order val="41"/>
          <c:tx>
            <c:strRef>
              <c:f>'1. INFORMACION ACUMULADA'!$AO$5:$AO$13</c:f>
              <c:strCache>
                <c:ptCount val="9"/>
                <c:pt idx="0">
                  <c:v>2. Sector</c:v>
                </c:pt>
                <c:pt idx="1">
                  <c:v>GERMAN HUMBERTO MEDEELIN MORA</c:v>
                </c:pt>
                <c:pt idx="2">
                  <c:v>ALCALDE LOCAL (E)</c:v>
                </c:pt>
                <c:pt idx="3">
                  <c:v>FONDO DE DE DESARROLLO RURAL DE SUMAPAZ</c:v>
                </c:pt>
                <c:pt idx="4">
                  <c:v>3387000</c:v>
                </c:pt>
                <c:pt idx="5">
                  <c:v>german.medellin@gobiernobogota.gov.co</c:v>
                </c:pt>
                <c:pt idx="6">
                  <c:v>5. ESTADO</c:v>
                </c:pt>
                <c:pt idx="7">
                  <c:v>28</c:v>
                </c:pt>
                <c:pt idx="8">
                  <c:v>Terminado</c:v>
                </c:pt>
              </c:strCache>
            </c:strRef>
          </c:tx>
          <c:spPr>
            <a:solidFill>
              <a:schemeClr val="accent6">
                <a:lumMod val="70000"/>
                <a:lumOff val="30000"/>
              </a:schemeClr>
            </a:solidFill>
            <a:ln>
              <a:noFill/>
            </a:ln>
            <a:effectLst/>
          </c:spPr>
          <c:invertIfNegative val="0"/>
          <c:val>
            <c:numRef>
              <c:f>'1. INFORMACION ACUMULADA'!$AO$14:$AO$271</c:f>
              <c:numCache>
                <c:formatCode>General</c:formatCode>
                <c:ptCount val="258"/>
                <c:pt idx="9">
                  <c:v>0</c:v>
                </c:pt>
                <c:pt idx="10">
                  <c:v>0</c:v>
                </c:pt>
                <c:pt idx="13">
                  <c:v>0</c:v>
                </c:pt>
                <c:pt idx="16">
                  <c:v>0</c:v>
                </c:pt>
                <c:pt idx="23">
                  <c:v>0</c:v>
                </c:pt>
                <c:pt idx="24">
                  <c:v>0</c:v>
                </c:pt>
                <c:pt idx="25">
                  <c:v>0</c:v>
                </c:pt>
                <c:pt idx="28">
                  <c:v>0</c:v>
                </c:pt>
                <c:pt idx="30">
                  <c:v>0</c:v>
                </c:pt>
                <c:pt idx="34">
                  <c:v>0</c:v>
                </c:pt>
                <c:pt idx="36">
                  <c:v>0</c:v>
                </c:pt>
                <c:pt idx="41">
                  <c:v>0</c:v>
                </c:pt>
                <c:pt idx="42">
                  <c:v>0</c:v>
                </c:pt>
                <c:pt idx="43">
                  <c:v>0</c:v>
                </c:pt>
                <c:pt idx="46">
                  <c:v>0</c:v>
                </c:pt>
                <c:pt idx="47">
                  <c:v>0</c:v>
                </c:pt>
                <c:pt idx="48">
                  <c:v>0</c:v>
                </c:pt>
                <c:pt idx="49">
                  <c:v>0</c:v>
                </c:pt>
                <c:pt idx="52">
                  <c:v>0</c:v>
                </c:pt>
                <c:pt idx="55">
                  <c:v>0</c:v>
                </c:pt>
                <c:pt idx="59">
                  <c:v>0</c:v>
                </c:pt>
                <c:pt idx="61">
                  <c:v>0</c:v>
                </c:pt>
                <c:pt idx="67">
                  <c:v>0</c:v>
                </c:pt>
                <c:pt idx="90">
                  <c:v>0</c:v>
                </c:pt>
                <c:pt idx="101">
                  <c:v>0</c:v>
                </c:pt>
                <c:pt idx="110">
                  <c:v>0</c:v>
                </c:pt>
                <c:pt idx="117">
                  <c:v>0</c:v>
                </c:pt>
                <c:pt idx="119">
                  <c:v>0</c:v>
                </c:pt>
                <c:pt idx="121">
                  <c:v>0</c:v>
                </c:pt>
                <c:pt idx="124">
                  <c:v>0</c:v>
                </c:pt>
                <c:pt idx="127">
                  <c:v>0</c:v>
                </c:pt>
                <c:pt idx="133">
                  <c:v>0</c:v>
                </c:pt>
                <c:pt idx="139">
                  <c:v>0</c:v>
                </c:pt>
                <c:pt idx="140">
                  <c:v>0</c:v>
                </c:pt>
                <c:pt idx="141">
                  <c:v>0</c:v>
                </c:pt>
                <c:pt idx="142">
                  <c:v>0</c:v>
                </c:pt>
                <c:pt idx="146">
                  <c:v>0</c:v>
                </c:pt>
                <c:pt idx="148">
                  <c:v>0</c:v>
                </c:pt>
                <c:pt idx="150">
                  <c:v>0</c:v>
                </c:pt>
                <c:pt idx="156">
                  <c:v>0</c:v>
                </c:pt>
                <c:pt idx="157">
                  <c:v>0</c:v>
                </c:pt>
                <c:pt idx="199">
                  <c:v>0</c:v>
                </c:pt>
                <c:pt idx="200">
                  <c:v>0</c:v>
                </c:pt>
                <c:pt idx="201">
                  <c:v>0</c:v>
                </c:pt>
                <c:pt idx="211">
                  <c:v>0</c:v>
                </c:pt>
                <c:pt idx="214">
                  <c:v>0</c:v>
                </c:pt>
                <c:pt idx="226">
                  <c:v>0</c:v>
                </c:pt>
              </c:numCache>
            </c:numRef>
          </c:val>
          <c:extLst>
            <c:ext xmlns:c16="http://schemas.microsoft.com/office/drawing/2014/chart" uri="{C3380CC4-5D6E-409C-BE32-E72D297353CC}">
              <c16:uniqueId val="{00000029-0FB6-4207-A3B6-E163078A0023}"/>
            </c:ext>
          </c:extLst>
        </c:ser>
        <c:ser>
          <c:idx val="42"/>
          <c:order val="42"/>
          <c:tx>
            <c:strRef>
              <c:f>'1. INFORMACION ACUMULADA'!$AP$5:$AP$13</c:f>
              <c:strCache>
                <c:ptCount val="9"/>
                <c:pt idx="0">
                  <c:v>2. Sector</c:v>
                </c:pt>
                <c:pt idx="1">
                  <c:v>GERMAN HUMBERTO MEDEELIN MORA</c:v>
                </c:pt>
                <c:pt idx="2">
                  <c:v>ALCALDE LOCAL (E)</c:v>
                </c:pt>
                <c:pt idx="3">
                  <c:v>FONDO DE DE DESARROLLO RURAL DE SUMAPAZ</c:v>
                </c:pt>
                <c:pt idx="4">
                  <c:v>3387000</c:v>
                </c:pt>
                <c:pt idx="5">
                  <c:v>german.medellin@gobiernobogota.gov.co</c:v>
                </c:pt>
                <c:pt idx="6">
                  <c:v>5. ESTADO</c:v>
                </c:pt>
                <c:pt idx="7">
                  <c:v>28</c:v>
                </c:pt>
                <c:pt idx="8">
                  <c:v>Liquidado</c:v>
                </c:pt>
              </c:strCache>
            </c:strRef>
          </c:tx>
          <c:spPr>
            <a:solidFill>
              <a:schemeClr val="accent1">
                <a:lumMod val="70000"/>
              </a:schemeClr>
            </a:solidFill>
            <a:ln>
              <a:noFill/>
            </a:ln>
            <a:effectLst/>
          </c:spPr>
          <c:invertIfNegative val="0"/>
          <c:val>
            <c:numRef>
              <c:f>'1. INFORMACION ACUMULADA'!$AP$14:$AP$271</c:f>
              <c:numCache>
                <c:formatCode>General</c:formatCode>
                <c:ptCount val="258"/>
                <c:pt idx="95">
                  <c:v>0</c:v>
                </c:pt>
              </c:numCache>
            </c:numRef>
          </c:val>
          <c:extLst>
            <c:ext xmlns:c16="http://schemas.microsoft.com/office/drawing/2014/chart" uri="{C3380CC4-5D6E-409C-BE32-E72D297353CC}">
              <c16:uniqueId val="{0000002A-0FB6-4207-A3B6-E163078A0023}"/>
            </c:ext>
          </c:extLst>
        </c:ser>
        <c:ser>
          <c:idx val="43"/>
          <c:order val="43"/>
          <c:tx>
            <c:strRef>
              <c:f>'1. INFORMACION ACUMULADA'!$AQ$5:$AQ$13</c:f>
              <c:strCache>
                <c:ptCount val="9"/>
                <c:pt idx="0">
                  <c:v>2. Sector</c:v>
                </c:pt>
                <c:pt idx="1">
                  <c:v>GERMAN HUMBERTO MEDEELIN MORA</c:v>
                </c:pt>
                <c:pt idx="2">
                  <c:v>ALCALDE LOCAL (E)</c:v>
                </c:pt>
                <c:pt idx="3">
                  <c:v>FONDO DE DE DESARROLLO RURAL DE SUMAPAZ</c:v>
                </c:pt>
                <c:pt idx="4">
                  <c:v>3387000</c:v>
                </c:pt>
                <c:pt idx="5">
                  <c:v>german.medellin@gobiernobogota.gov.co</c:v>
                </c:pt>
                <c:pt idx="6">
                  <c:v>6. %  Avance y/o cumplimiento</c:v>
                </c:pt>
                <c:pt idx="7">
                  <c:v>29</c:v>
                </c:pt>
                <c:pt idx="8">
                  <c:v>% Avance y/o Cumplimiento</c:v>
                </c:pt>
              </c:strCache>
            </c:strRef>
          </c:tx>
          <c:spPr>
            <a:solidFill>
              <a:schemeClr val="accent2">
                <a:lumMod val="70000"/>
              </a:schemeClr>
            </a:solidFill>
            <a:ln>
              <a:noFill/>
            </a:ln>
            <a:effectLst/>
          </c:spPr>
          <c:invertIfNegative val="0"/>
          <c:val>
            <c:numRef>
              <c:f>'1. INFORMACION ACUMULADA'!$AQ$14:$AQ$271</c:f>
              <c:numCache>
                <c:formatCode>0%</c:formatCode>
                <c:ptCount val="258"/>
                <c:pt idx="0">
                  <c:v>0.97878787433155079</c:v>
                </c:pt>
                <c:pt idx="1">
                  <c:v>0.88787878787878793</c:v>
                </c:pt>
                <c:pt idx="2">
                  <c:v>0.96969696969696972</c:v>
                </c:pt>
                <c:pt idx="3">
                  <c:v>0.97878787499999997</c:v>
                </c:pt>
                <c:pt idx="4">
                  <c:v>0.87878787878787878</c:v>
                </c:pt>
                <c:pt idx="5">
                  <c:v>0.97878787433155079</c:v>
                </c:pt>
                <c:pt idx="6">
                  <c:v>0.97878787878787876</c:v>
                </c:pt>
                <c:pt idx="7">
                  <c:v>0.97878787081339713</c:v>
                </c:pt>
                <c:pt idx="8">
                  <c:v>0.98787878787878791</c:v>
                </c:pt>
                <c:pt idx="9">
                  <c:v>0.88666666666666671</c:v>
                </c:pt>
                <c:pt idx="10">
                  <c:v>0.88666666666666671</c:v>
                </c:pt>
                <c:pt idx="11">
                  <c:v>0.79696970095693775</c:v>
                </c:pt>
                <c:pt idx="12">
                  <c:v>0.97878788311688314</c:v>
                </c:pt>
                <c:pt idx="13">
                  <c:v>1</c:v>
                </c:pt>
                <c:pt idx="14">
                  <c:v>0.97272727272727277</c:v>
                </c:pt>
                <c:pt idx="15">
                  <c:v>0.88484848484848488</c:v>
                </c:pt>
                <c:pt idx="16">
                  <c:v>1</c:v>
                </c:pt>
                <c:pt idx="17">
                  <c:v>0.96969696969696972</c:v>
                </c:pt>
                <c:pt idx="18">
                  <c:v>0.87878787878787878</c:v>
                </c:pt>
                <c:pt idx="19">
                  <c:v>0.96969696969696972</c:v>
                </c:pt>
                <c:pt idx="20">
                  <c:v>0.96969696969696972</c:v>
                </c:pt>
                <c:pt idx="21">
                  <c:v>0.96666666666666667</c:v>
                </c:pt>
                <c:pt idx="22">
                  <c:v>0.96666666666666667</c:v>
                </c:pt>
                <c:pt idx="23">
                  <c:v>0.76333333333333331</c:v>
                </c:pt>
                <c:pt idx="24">
                  <c:v>0.79999992307692303</c:v>
                </c:pt>
                <c:pt idx="25">
                  <c:v>1</c:v>
                </c:pt>
                <c:pt idx="26">
                  <c:v>0.8575757454545454</c:v>
                </c:pt>
                <c:pt idx="27">
                  <c:v>0.93333333732057411</c:v>
                </c:pt>
                <c:pt idx="28">
                  <c:v>0.94333334615384612</c:v>
                </c:pt>
                <c:pt idx="29">
                  <c:v>0.90909090909090906</c:v>
                </c:pt>
                <c:pt idx="30">
                  <c:v>0.82333332000000004</c:v>
                </c:pt>
                <c:pt idx="31">
                  <c:v>0.94545454545454544</c:v>
                </c:pt>
                <c:pt idx="32">
                  <c:v>0.9303030303030303</c:v>
                </c:pt>
                <c:pt idx="33">
                  <c:v>0.9303030303030303</c:v>
                </c:pt>
                <c:pt idx="34">
                  <c:v>1</c:v>
                </c:pt>
                <c:pt idx="35">
                  <c:v>0.98095238095238091</c:v>
                </c:pt>
                <c:pt idx="36">
                  <c:v>0.93</c:v>
                </c:pt>
                <c:pt idx="37">
                  <c:v>0.94545454545454544</c:v>
                </c:pt>
                <c:pt idx="38">
                  <c:v>0.94545454545454544</c:v>
                </c:pt>
                <c:pt idx="39">
                  <c:v>0.97142857142857142</c:v>
                </c:pt>
                <c:pt idx="40">
                  <c:v>0.97142857142857142</c:v>
                </c:pt>
                <c:pt idx="41">
                  <c:v>1</c:v>
                </c:pt>
                <c:pt idx="42">
                  <c:v>1</c:v>
                </c:pt>
                <c:pt idx="43">
                  <c:v>0.9233331304347826</c:v>
                </c:pt>
                <c:pt idx="44">
                  <c:v>0.97777776556776552</c:v>
                </c:pt>
                <c:pt idx="45">
                  <c:v>0.97777777265745003</c:v>
                </c:pt>
                <c:pt idx="46">
                  <c:v>1</c:v>
                </c:pt>
                <c:pt idx="47">
                  <c:v>0.92333330434782612</c:v>
                </c:pt>
                <c:pt idx="48">
                  <c:v>1</c:v>
                </c:pt>
                <c:pt idx="49">
                  <c:v>1</c:v>
                </c:pt>
                <c:pt idx="50">
                  <c:v>0.97460317460317458</c:v>
                </c:pt>
                <c:pt idx="51">
                  <c:v>0.96825396825396826</c:v>
                </c:pt>
                <c:pt idx="52">
                  <c:v>0.92</c:v>
                </c:pt>
                <c:pt idx="53">
                  <c:v>0.92727272727272725</c:v>
                </c:pt>
                <c:pt idx="54">
                  <c:v>0.9</c:v>
                </c:pt>
                <c:pt idx="55">
                  <c:v>0.81666666666666665</c:v>
                </c:pt>
                <c:pt idx="56">
                  <c:v>0.89666665789473687</c:v>
                </c:pt>
                <c:pt idx="57">
                  <c:v>0.99333333333333329</c:v>
                </c:pt>
                <c:pt idx="58">
                  <c:v>0.87619047619047619</c:v>
                </c:pt>
                <c:pt idx="59">
                  <c:v>0.99999996153846149</c:v>
                </c:pt>
                <c:pt idx="60">
                  <c:v>0.90909090909090906</c:v>
                </c:pt>
                <c:pt idx="61">
                  <c:v>0.91666666666666663</c:v>
                </c:pt>
                <c:pt idx="62">
                  <c:v>1</c:v>
                </c:pt>
                <c:pt idx="63">
                  <c:v>0.96825396825396826</c:v>
                </c:pt>
                <c:pt idx="64">
                  <c:v>1</c:v>
                </c:pt>
                <c:pt idx="65">
                  <c:v>1</c:v>
                </c:pt>
                <c:pt idx="66">
                  <c:v>0.90909090909090906</c:v>
                </c:pt>
                <c:pt idx="67">
                  <c:v>1</c:v>
                </c:pt>
                <c:pt idx="68">
                  <c:v>0.99999392727272729</c:v>
                </c:pt>
                <c:pt idx="69">
                  <c:v>0.89696970909090912</c:v>
                </c:pt>
                <c:pt idx="70">
                  <c:v>1</c:v>
                </c:pt>
                <c:pt idx="71">
                  <c:v>0.81515149090909089</c:v>
                </c:pt>
                <c:pt idx="72">
                  <c:v>0.89666665384615385</c:v>
                </c:pt>
                <c:pt idx="73">
                  <c:v>0.98666666666666669</c:v>
                </c:pt>
                <c:pt idx="74">
                  <c:v>0.98666665384615382</c:v>
                </c:pt>
                <c:pt idx="75">
                  <c:v>0.96666666666666667</c:v>
                </c:pt>
                <c:pt idx="76">
                  <c:v>0.89696970909090912</c:v>
                </c:pt>
                <c:pt idx="77">
                  <c:v>0.89333334615384619</c:v>
                </c:pt>
                <c:pt idx="78">
                  <c:v>0.99333330769230765</c:v>
                </c:pt>
                <c:pt idx="79">
                  <c:v>0.99333333333333329</c:v>
                </c:pt>
                <c:pt idx="80">
                  <c:v>0.99333333333333329</c:v>
                </c:pt>
                <c:pt idx="81">
                  <c:v>0.18</c:v>
                </c:pt>
                <c:pt idx="82">
                  <c:v>0.99333333999999995</c:v>
                </c:pt>
                <c:pt idx="83">
                  <c:v>0.99</c:v>
                </c:pt>
                <c:pt idx="84">
                  <c:v>0.95333333333333337</c:v>
                </c:pt>
                <c:pt idx="85">
                  <c:v>0.95333333333333337</c:v>
                </c:pt>
                <c:pt idx="86">
                  <c:v>0.95333333333333337</c:v>
                </c:pt>
                <c:pt idx="87">
                  <c:v>0.95333333333333337</c:v>
                </c:pt>
                <c:pt idx="88">
                  <c:v>0.95333333333333337</c:v>
                </c:pt>
                <c:pt idx="89">
                  <c:v>0.95333333333333337</c:v>
                </c:pt>
                <c:pt idx="90">
                  <c:v>0.25185185185185183</c:v>
                </c:pt>
                <c:pt idx="91">
                  <c:v>0.89</c:v>
                </c:pt>
                <c:pt idx="92">
                  <c:v>1</c:v>
                </c:pt>
                <c:pt idx="93">
                  <c:v>0.87666666666666671</c:v>
                </c:pt>
                <c:pt idx="94">
                  <c:v>0.88787878787878793</c:v>
                </c:pt>
                <c:pt idx="95">
                  <c:v>1</c:v>
                </c:pt>
                <c:pt idx="96">
                  <c:v>0.81144926086956526</c:v>
                </c:pt>
                <c:pt idx="97">
                  <c:v>0.96</c:v>
                </c:pt>
                <c:pt idx="98">
                  <c:v>0.96333332000000005</c:v>
                </c:pt>
                <c:pt idx="99">
                  <c:v>0.96333333333333337</c:v>
                </c:pt>
                <c:pt idx="100">
                  <c:v>0.96</c:v>
                </c:pt>
                <c:pt idx="101">
                  <c:v>1</c:v>
                </c:pt>
                <c:pt idx="102">
                  <c:v>0.94666666666666666</c:v>
                </c:pt>
                <c:pt idx="103">
                  <c:v>0.94666666666666666</c:v>
                </c:pt>
                <c:pt idx="104">
                  <c:v>0.85</c:v>
                </c:pt>
                <c:pt idx="105">
                  <c:v>0.96333333333333337</c:v>
                </c:pt>
                <c:pt idx="106">
                  <c:v>0.95333333333333337</c:v>
                </c:pt>
                <c:pt idx="107">
                  <c:v>0.95333333333333337</c:v>
                </c:pt>
                <c:pt idx="108">
                  <c:v>0.95333333333333337</c:v>
                </c:pt>
                <c:pt idx="109">
                  <c:v>0.95333333333333337</c:v>
                </c:pt>
                <c:pt idx="110">
                  <c:v>0.92592592592592593</c:v>
                </c:pt>
                <c:pt idx="111">
                  <c:v>0.95333333333333337</c:v>
                </c:pt>
                <c:pt idx="112">
                  <c:v>0.96333330769230774</c:v>
                </c:pt>
                <c:pt idx="113">
                  <c:v>0.94</c:v>
                </c:pt>
                <c:pt idx="114">
                  <c:v>0.84666666666666668</c:v>
                </c:pt>
                <c:pt idx="115">
                  <c:v>0.94333333333333336</c:v>
                </c:pt>
                <c:pt idx="116">
                  <c:v>0.84333333333333338</c:v>
                </c:pt>
                <c:pt idx="117">
                  <c:v>0.93333333333333335</c:v>
                </c:pt>
                <c:pt idx="118">
                  <c:v>0.88421052631578945</c:v>
                </c:pt>
                <c:pt idx="119">
                  <c:v>0.91481481481481486</c:v>
                </c:pt>
                <c:pt idx="120">
                  <c:v>0.94333333333333336</c:v>
                </c:pt>
                <c:pt idx="121">
                  <c:v>0.62666666666666671</c:v>
                </c:pt>
                <c:pt idx="122">
                  <c:v>1</c:v>
                </c:pt>
                <c:pt idx="123">
                  <c:v>0.34814814814814815</c:v>
                </c:pt>
                <c:pt idx="124">
                  <c:v>0.91851850427350423</c:v>
                </c:pt>
                <c:pt idx="125">
                  <c:v>0.98947368421052628</c:v>
                </c:pt>
                <c:pt idx="126">
                  <c:v>0.91666666666666663</c:v>
                </c:pt>
                <c:pt idx="127">
                  <c:v>0.90740739316239316</c:v>
                </c:pt>
                <c:pt idx="128">
                  <c:v>0.91666666666666663</c:v>
                </c:pt>
                <c:pt idx="129">
                  <c:v>0.9</c:v>
                </c:pt>
                <c:pt idx="130">
                  <c:v>0</c:v>
                </c:pt>
                <c:pt idx="131">
                  <c:v>0.90333333333333332</c:v>
                </c:pt>
                <c:pt idx="132">
                  <c:v>0.97818545454545458</c:v>
                </c:pt>
                <c:pt idx="133">
                  <c:v>0.94775372596808594</c:v>
                </c:pt>
                <c:pt idx="134">
                  <c:v>0.86333334782608695</c:v>
                </c:pt>
                <c:pt idx="135">
                  <c:v>0.77333330769230768</c:v>
                </c:pt>
                <c:pt idx="136">
                  <c:v>0.95</c:v>
                </c:pt>
                <c:pt idx="137">
                  <c:v>0.94814814814814818</c:v>
                </c:pt>
                <c:pt idx="138">
                  <c:v>0.84313724705882354</c:v>
                </c:pt>
                <c:pt idx="139">
                  <c:v>0.90833332142857148</c:v>
                </c:pt>
                <c:pt idx="140">
                  <c:v>1</c:v>
                </c:pt>
                <c:pt idx="141">
                  <c:v>0.89166665441176474</c:v>
                </c:pt>
                <c:pt idx="142">
                  <c:v>1</c:v>
                </c:pt>
                <c:pt idx="143">
                  <c:v>0.97916663461538467</c:v>
                </c:pt>
                <c:pt idx="144">
                  <c:v>0.97916666666666663</c:v>
                </c:pt>
                <c:pt idx="145">
                  <c:v>0.95416665317357507</c:v>
                </c:pt>
                <c:pt idx="146">
                  <c:v>0.88571428571428568</c:v>
                </c:pt>
                <c:pt idx="147">
                  <c:v>0.76666665000000001</c:v>
                </c:pt>
                <c:pt idx="148">
                  <c:v>0.67916666071428566</c:v>
                </c:pt>
                <c:pt idx="149">
                  <c:v>0.99138612248679936</c:v>
                </c:pt>
                <c:pt idx="150">
                  <c:v>1</c:v>
                </c:pt>
                <c:pt idx="151">
                  <c:v>1</c:v>
                </c:pt>
                <c:pt idx="152">
                  <c:v>0.93333333333333335</c:v>
                </c:pt>
                <c:pt idx="153">
                  <c:v>0.9952380879120879</c:v>
                </c:pt>
                <c:pt idx="154">
                  <c:v>0.86250000000000004</c:v>
                </c:pt>
                <c:pt idx="155">
                  <c:v>0.89523807692307689</c:v>
                </c:pt>
                <c:pt idx="156">
                  <c:v>0.97622697405000047</c:v>
                </c:pt>
                <c:pt idx="157">
                  <c:v>0.71111111111111114</c:v>
                </c:pt>
                <c:pt idx="158">
                  <c:v>0.5330301113081094</c:v>
                </c:pt>
                <c:pt idx="159">
                  <c:v>1</c:v>
                </c:pt>
                <c:pt idx="160">
                  <c:v>0.54285714285714282</c:v>
                </c:pt>
                <c:pt idx="161">
                  <c:v>0.79444445454545454</c:v>
                </c:pt>
                <c:pt idx="162">
                  <c:v>0</c:v>
                </c:pt>
                <c:pt idx="163">
                  <c:v>0</c:v>
                </c:pt>
                <c:pt idx="164">
                  <c:v>0</c:v>
                </c:pt>
                <c:pt idx="165">
                  <c:v>0</c:v>
                </c:pt>
                <c:pt idx="166">
                  <c:v>0</c:v>
                </c:pt>
                <c:pt idx="167">
                  <c:v>0</c:v>
                </c:pt>
                <c:pt idx="168">
                  <c:v>0</c:v>
                </c:pt>
                <c:pt idx="169">
                  <c:v>0</c:v>
                </c:pt>
                <c:pt idx="170">
                  <c:v>0</c:v>
                </c:pt>
                <c:pt idx="171">
                  <c:v>0</c:v>
                </c:pt>
                <c:pt idx="172">
                  <c:v>0</c:v>
                </c:pt>
                <c:pt idx="173">
                  <c:v>1</c:v>
                </c:pt>
                <c:pt idx="174">
                  <c:v>0.71111108974358972</c:v>
                </c:pt>
                <c:pt idx="175">
                  <c:v>0.53525187640336036</c:v>
                </c:pt>
                <c:pt idx="176">
                  <c:v>0</c:v>
                </c:pt>
                <c:pt idx="177">
                  <c:v>0</c:v>
                </c:pt>
                <c:pt idx="178">
                  <c:v>0</c:v>
                </c:pt>
                <c:pt idx="179">
                  <c:v>0.35265977748462607</c:v>
                </c:pt>
                <c:pt idx="180">
                  <c:v>0.32514912776879529</c:v>
                </c:pt>
                <c:pt idx="181">
                  <c:v>0.45034083333333336</c:v>
                </c:pt>
                <c:pt idx="182">
                  <c:v>6.330003225806452E-2</c:v>
                </c:pt>
                <c:pt idx="183">
                  <c:v>8.4667602475902118E-2</c:v>
                </c:pt>
                <c:pt idx="184">
                  <c:v>0</c:v>
                </c:pt>
                <c:pt idx="185">
                  <c:v>0.34224600812171252</c:v>
                </c:pt>
                <c:pt idx="186">
                  <c:v>2.6609135870833946E-2</c:v>
                </c:pt>
                <c:pt idx="187">
                  <c:v>0.53097902050564161</c:v>
                </c:pt>
                <c:pt idx="188">
                  <c:v>0.51389859039216446</c:v>
                </c:pt>
                <c:pt idx="189">
                  <c:v>0.69444442424242425</c:v>
                </c:pt>
                <c:pt idx="190">
                  <c:v>0.61111108974358974</c:v>
                </c:pt>
                <c:pt idx="191">
                  <c:v>0.81666666666666665</c:v>
                </c:pt>
                <c:pt idx="192">
                  <c:v>0.93333333333333335</c:v>
                </c:pt>
                <c:pt idx="193">
                  <c:v>0.61022918481954358</c:v>
                </c:pt>
                <c:pt idx="194">
                  <c:v>0</c:v>
                </c:pt>
                <c:pt idx="195">
                  <c:v>0.84666661538461541</c:v>
                </c:pt>
                <c:pt idx="196">
                  <c:v>0.84666661538461541</c:v>
                </c:pt>
                <c:pt idx="197">
                  <c:v>0.84666661538461541</c:v>
                </c:pt>
                <c:pt idx="198">
                  <c:v>0.84666661538461541</c:v>
                </c:pt>
                <c:pt idx="199">
                  <c:v>0.84166665441176469</c:v>
                </c:pt>
                <c:pt idx="200">
                  <c:v>0.78333331818181817</c:v>
                </c:pt>
                <c:pt idx="201">
                  <c:v>0</c:v>
                </c:pt>
                <c:pt idx="202">
                  <c:v>0.4</c:v>
                </c:pt>
                <c:pt idx="203">
                  <c:v>0.8</c:v>
                </c:pt>
                <c:pt idx="204">
                  <c:v>0.66666666666666663</c:v>
                </c:pt>
                <c:pt idx="205">
                  <c:v>0.92500000000000004</c:v>
                </c:pt>
                <c:pt idx="206">
                  <c:v>0.48333333333333334</c:v>
                </c:pt>
                <c:pt idx="207">
                  <c:v>0.94166663636363634</c:v>
                </c:pt>
                <c:pt idx="208">
                  <c:v>0.88333336538461538</c:v>
                </c:pt>
                <c:pt idx="209">
                  <c:v>0.6583333653846154</c:v>
                </c:pt>
                <c:pt idx="210">
                  <c:v>0.59166663636363637</c:v>
                </c:pt>
                <c:pt idx="211">
                  <c:v>0.82222222222222219</c:v>
                </c:pt>
                <c:pt idx="212">
                  <c:v>0.57499999999999996</c:v>
                </c:pt>
                <c:pt idx="213">
                  <c:v>0</c:v>
                </c:pt>
                <c:pt idx="214">
                  <c:v>0.99999993939393939</c:v>
                </c:pt>
                <c:pt idx="215">
                  <c:v>0</c:v>
                </c:pt>
                <c:pt idx="216">
                  <c:v>0</c:v>
                </c:pt>
                <c:pt idx="217">
                  <c:v>0</c:v>
                </c:pt>
                <c:pt idx="218">
                  <c:v>0.48776908716677991</c:v>
                </c:pt>
                <c:pt idx="219">
                  <c:v>0.35503151333333333</c:v>
                </c:pt>
                <c:pt idx="220">
                  <c:v>0.43254726666666665</c:v>
                </c:pt>
                <c:pt idx="221">
                  <c:v>0.56335510416666668</c:v>
                </c:pt>
                <c:pt idx="222">
                  <c:v>0.56335510416666668</c:v>
                </c:pt>
                <c:pt idx="223">
                  <c:v>0.56335510416666668</c:v>
                </c:pt>
                <c:pt idx="225">
                  <c:v>0.32500000000000001</c:v>
                </c:pt>
                <c:pt idx="226">
                  <c:v>0.5</c:v>
                </c:pt>
                <c:pt idx="227">
                  <c:v>0</c:v>
                </c:pt>
                <c:pt idx="228">
                  <c:v>0.6</c:v>
                </c:pt>
                <c:pt idx="229">
                  <c:v>0.6</c:v>
                </c:pt>
                <c:pt idx="230">
                  <c:v>0</c:v>
                </c:pt>
                <c:pt idx="231">
                  <c:v>0</c:v>
                </c:pt>
                <c:pt idx="232">
                  <c:v>0</c:v>
                </c:pt>
                <c:pt idx="233">
                  <c:v>0</c:v>
                </c:pt>
                <c:pt idx="234">
                  <c:v>0.33344342053378445</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0.71316596815724609</c:v>
                </c:pt>
                <c:pt idx="253">
                  <c:v>1</c:v>
                </c:pt>
                <c:pt idx="254">
                  <c:v>1</c:v>
                </c:pt>
                <c:pt idx="255">
                  <c:v>0.71268907889970878</c:v>
                </c:pt>
                <c:pt idx="256">
                  <c:v>1</c:v>
                </c:pt>
                <c:pt idx="257">
                  <c:v>1</c:v>
                </c:pt>
              </c:numCache>
            </c:numRef>
          </c:val>
          <c:extLst>
            <c:ext xmlns:c16="http://schemas.microsoft.com/office/drawing/2014/chart" uri="{C3380CC4-5D6E-409C-BE32-E72D297353CC}">
              <c16:uniqueId val="{0000002B-0FB6-4207-A3B6-E163078A0023}"/>
            </c:ext>
          </c:extLst>
        </c:ser>
        <c:dLbls>
          <c:showLegendKey val="0"/>
          <c:showVal val="0"/>
          <c:showCatName val="0"/>
          <c:showSerName val="0"/>
          <c:showPercent val="0"/>
          <c:showBubbleSize val="0"/>
        </c:dLbls>
        <c:gapWidth val="219"/>
        <c:overlap val="-27"/>
        <c:axId val="721129008"/>
        <c:axId val="861968720"/>
      </c:barChart>
      <c:catAx>
        <c:axId val="721129008"/>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861968720"/>
        <c:crosses val="autoZero"/>
        <c:auto val="1"/>
        <c:lblAlgn val="ctr"/>
        <c:lblOffset val="100"/>
        <c:noMultiLvlLbl val="0"/>
      </c:catAx>
      <c:valAx>
        <c:axId val="86196872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7211290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2B7EFD5-27C2-4C42-A941-4B9FB1FAEA45}">
  <sheetPr/>
  <sheetViews>
    <sheetView zoomScale="115"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absoluteAnchor>
    <xdr:pos x="0" y="0"/>
    <xdr:ext cx="8663609" cy="6286500"/>
    <xdr:graphicFrame macro="">
      <xdr:nvGraphicFramePr>
        <xdr:cNvPr id="2" name="Gráfico 1">
          <a:extLst>
            <a:ext uri="{FF2B5EF4-FFF2-40B4-BE49-F238E27FC236}">
              <a16:creationId xmlns:a16="http://schemas.microsoft.com/office/drawing/2014/main" id="{00000000-0008-0000-00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twoCellAnchor editAs="oneCell">
    <xdr:from>
      <xdr:col>6</xdr:col>
      <xdr:colOff>1816100</xdr:colOff>
      <xdr:row>8</xdr:row>
      <xdr:rowOff>114300</xdr:rowOff>
    </xdr:from>
    <xdr:to>
      <xdr:col>7</xdr:col>
      <xdr:colOff>972609</xdr:colOff>
      <xdr:row>10</xdr:row>
      <xdr:rowOff>25400</xdr:rowOff>
    </xdr:to>
    <xdr:sp macro="" textlink="">
      <xdr:nvSpPr>
        <xdr:cNvPr id="2" name="CommandButton1" hidden="1">
          <a:extLst>
            <a:ext uri="{63B3BB69-23CF-44E3-9099-C40C66FF867C}">
              <a14:compatExt xmlns:a14="http://schemas.microsoft.com/office/drawing/2010/main" spid="_x0000_s5121"/>
            </a:ext>
            <a:ext uri="{FF2B5EF4-FFF2-40B4-BE49-F238E27FC236}">
              <a16:creationId xmlns:a16="http://schemas.microsoft.com/office/drawing/2014/main" id="{00000000-0008-0000-0500-000002000000}"/>
            </a:ext>
          </a:extLst>
        </xdr:cNvPr>
        <xdr:cNvSpPr/>
      </xdr:nvSpPr>
      <xdr:spPr bwMode="auto">
        <a:xfrm>
          <a:off x="8807450" y="2362200"/>
          <a:ext cx="1019175" cy="2921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6</xdr:col>
      <xdr:colOff>1612900</xdr:colOff>
      <xdr:row>5</xdr:row>
      <xdr:rowOff>254000</xdr:rowOff>
    </xdr:from>
    <xdr:to>
      <xdr:col>7</xdr:col>
      <xdr:colOff>667809</xdr:colOff>
      <xdr:row>7</xdr:row>
      <xdr:rowOff>127000</xdr:rowOff>
    </xdr:to>
    <xdr:sp macro="" textlink="">
      <xdr:nvSpPr>
        <xdr:cNvPr id="3" name="CommandButton1" hidden="1">
          <a:extLst>
            <a:ext uri="{63B3BB69-23CF-44E3-9099-C40C66FF867C}">
              <a14:compatExt xmlns:a14="http://schemas.microsoft.com/office/drawing/2010/main" spid="_x0000_s5131"/>
            </a:ext>
            <a:ext uri="{FF2B5EF4-FFF2-40B4-BE49-F238E27FC236}">
              <a16:creationId xmlns:a16="http://schemas.microsoft.com/office/drawing/2014/main" id="{00000000-0008-0000-0500-000003000000}"/>
            </a:ext>
          </a:extLst>
        </xdr:cNvPr>
        <xdr:cNvSpPr/>
      </xdr:nvSpPr>
      <xdr:spPr bwMode="auto">
        <a:xfrm>
          <a:off x="8604250" y="1473200"/>
          <a:ext cx="917575" cy="3206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17</xdr:col>
          <xdr:colOff>0</xdr:colOff>
          <xdr:row>11</xdr:row>
          <xdr:rowOff>0</xdr:rowOff>
        </xdr:from>
        <xdr:to>
          <xdr:col>17</xdr:col>
          <xdr:colOff>1028700</xdr:colOff>
          <xdr:row>11</xdr:row>
          <xdr:rowOff>297180</xdr:rowOff>
        </xdr:to>
        <xdr:sp macro="" textlink="">
          <xdr:nvSpPr>
            <xdr:cNvPr id="11274" name="CommandButton1" hidden="1">
              <a:extLst>
                <a:ext uri="{63B3BB69-23CF-44E3-9099-C40C66FF867C}">
                  <a14:compatExt spid="_x0000_s11274"/>
                </a:ext>
                <a:ext uri="{FF2B5EF4-FFF2-40B4-BE49-F238E27FC236}">
                  <a16:creationId xmlns:a16="http://schemas.microsoft.com/office/drawing/2014/main" id="{00000000-0008-0000-0500-00000A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veeduria2021/Rdc2020/Tablas/COPIARTablaDinamicas.xlsm"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d.docs.live.net/bcc41ae39c91bd8d/Escritorio/RENDICION%20DE%20CUENTAS%202021/ENTIDADES%20PRIMERA%20CORRECCI&#211;N/SEGUNDAS%20CORRECCIONES/TRANSMILENIO%20corregido.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FELIPE~1.ARI/AppData/Local/Temp/formatos_reporte_informacion2021-1.xlsm"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bcc41ae39c91bd8d/Escritorio/ALCALDIAS%20LOCALES%202021/alcaldias%20locales%20LISTAS/Formato%20reporte%20informacion%20CANDELARIA%202021.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bcc41ae39c91bd8d/Escritorio/RENDICION%20DE%20CUENTAS%202021/ejemplo%20tablas%20din&#225;micas.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user/AppData/Local/Packages/Microsoft.MicrosoftEdge_8wekyb3d8bbwe/TempState/Downloads/CiudadbolivarTablas%20(1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USUARIO/Downloads/AguasbogotaTablas.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veeduria2021/Rdc2020/Sector%20Integracion%20Social/SDIS.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cmmar/Downloads/CHAPINERO%203.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bcc41ae39c91bd8d/Escritorio/ALCALDIAS%20LOCALES%202021/alcaldias%20locales%20LISTAS/ALRUU%20TERCERAS%20CORRECCIONES%20(1).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sers/isabela.tabaco.ANIMALESBOG/Desktop/ISABELA%20TABACO%20A&#209;O%202021/VEEDURIA%202021/IDPYBA%20120216000078661_00003.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Usuarios\Jessica%20Cardona\Respuestas%20Derechos%20de%20petici&#243;n\2021\3.%20Marzo%202021\Rendici&#243;n%20de%20Cuentas%20-%20Veeduria\sumapaz%2015.0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2020"/>
      <sheetName val="INVERSION"/>
      <sheetName val="FUNCIONAMIENTO"/>
      <sheetName val="Instructivo"/>
      <sheetName val="Tipo"/>
      <sheetName val="Eje_Pilar_Prop"/>
      <sheetName val="Ctos suscrito x Trimestre"/>
    </sheetNames>
    <sheetDataSet>
      <sheetData sheetId="0"/>
      <sheetData sheetId="1"/>
      <sheetData sheetId="2"/>
      <sheetData sheetId="3"/>
      <sheetData sheetId="4">
        <row r="2">
          <cell r="B2" t="str">
            <v>Obra pública</v>
          </cell>
          <cell r="C2" t="str">
            <v>Concurso de méritos</v>
          </cell>
          <cell r="D2" t="str">
            <v>Funcionamiento</v>
          </cell>
        </row>
        <row r="3">
          <cell r="B3" t="str">
            <v>Consultoría</v>
          </cell>
          <cell r="C3" t="str">
            <v>Contratación directa</v>
          </cell>
          <cell r="D3" t="str">
            <v>Inversión</v>
          </cell>
        </row>
        <row r="4">
          <cell r="B4" t="str">
            <v>Interventoría</v>
          </cell>
          <cell r="C4" t="str">
            <v>Contratación mínima cuantia</v>
          </cell>
          <cell r="D4" t="str">
            <v>Operación</v>
          </cell>
        </row>
        <row r="5">
          <cell r="B5" t="str">
            <v>Contratos de prestación de servicios</v>
          </cell>
          <cell r="C5" t="str">
            <v>Selección abreviada</v>
          </cell>
        </row>
        <row r="6">
          <cell r="B6" t="str">
            <v>Contratos de prestación de servicios profesionales y de apoyo a la gestión</v>
          </cell>
          <cell r="C6" t="str">
            <v>Licitación pública</v>
          </cell>
        </row>
        <row r="7">
          <cell r="B7" t="str">
            <v>Compraventa de bienes muebles</v>
          </cell>
          <cell r="C7" t="str">
            <v>Régimen privado</v>
          </cell>
        </row>
        <row r="8">
          <cell r="B8" t="str">
            <v>Compraventa de bienes inmuebles</v>
          </cell>
          <cell r="C8" t="str">
            <v>Régimen especial</v>
          </cell>
        </row>
        <row r="9">
          <cell r="B9" t="str">
            <v>Arrendamiento de bienes muebles</v>
          </cell>
        </row>
        <row r="10">
          <cell r="B10" t="str">
            <v>Arrendamiento de bienes inmuebles</v>
          </cell>
        </row>
        <row r="11">
          <cell r="B11" t="str">
            <v>Seguros</v>
          </cell>
        </row>
        <row r="12">
          <cell r="B12" t="str">
            <v>Suministro</v>
          </cell>
          <cell r="C12" t="str">
            <v xml:space="preserve">Subasta inversa </v>
          </cell>
        </row>
        <row r="13">
          <cell r="B13" t="str">
            <v>Empréstitos</v>
          </cell>
          <cell r="C13" t="str">
            <v>Bolsas de productos</v>
          </cell>
        </row>
        <row r="14">
          <cell r="B14" t="str">
            <v>Fiducia mercantil o encargo fiduciario</v>
          </cell>
          <cell r="C14" t="str">
            <v xml:space="preserve">Acuerdo marco de precios </v>
          </cell>
        </row>
        <row r="15">
          <cell r="B15" t="str">
            <v xml:space="preserve">Concesión </v>
          </cell>
          <cell r="C15" t="str">
            <v xml:space="preserve">Selección abreviada por menor cuantía </v>
          </cell>
        </row>
        <row r="16">
          <cell r="B16" t="str">
            <v>Convenios de cooperacion</v>
          </cell>
        </row>
        <row r="17">
          <cell r="B17" t="str">
            <v>Contratos interadministrativos</v>
          </cell>
        </row>
        <row r="18">
          <cell r="B18" t="str">
            <v xml:space="preserve">Convenios de apoyo y/o convenios de asociación </v>
          </cell>
          <cell r="C18" t="str">
            <v>Urgencia manifiesta</v>
          </cell>
        </row>
        <row r="19">
          <cell r="B19" t="str">
            <v>Asociaciones público privadas</v>
          </cell>
          <cell r="C19" t="str">
            <v>Contratación de empréstitos</v>
          </cell>
        </row>
        <row r="20">
          <cell r="B20" t="str">
            <v>Otros</v>
          </cell>
          <cell r="C20" t="str">
            <v>Contratos interadministrativos</v>
          </cell>
        </row>
        <row r="21">
          <cell r="B21" t="str">
            <v>Otros gastos</v>
          </cell>
          <cell r="C21" t="str">
            <v>Contratación de bienes y servicios en el sector Defensa y en el Departamento Administrativo de Seguridad, DAS</v>
          </cell>
        </row>
        <row r="22">
          <cell r="C22" t="str">
            <v>Contratos para el desarrollo de actividades científicas y tecnológicas</v>
          </cell>
        </row>
        <row r="23">
          <cell r="B23" t="str">
            <v>Gestión Pública</v>
          </cell>
          <cell r="C23" t="str">
            <v>Contratos de encargo fiduciario que celebren las entidades territoriales cuando inician el Acuerdo de Reestructuración de Pasivos</v>
          </cell>
        </row>
        <row r="24">
          <cell r="B24" t="str">
            <v>Gobierno</v>
          </cell>
          <cell r="C24" t="str">
            <v>Cuando no exista pluralidad de oferentes en el mercado</v>
          </cell>
        </row>
        <row r="25">
          <cell r="B25" t="str">
            <v>Hacienda</v>
          </cell>
          <cell r="C25" t="str">
            <v>Prestación de servicios profesionales y de apoyo a la gestión, o para la ejecución de trabajos artísticos que sólo puedan encomendarse a determinadas personas naturales;</v>
          </cell>
        </row>
        <row r="26">
          <cell r="B26" t="str">
            <v>Planeación</v>
          </cell>
          <cell r="C26" t="str">
            <v>El arrendamiento o adquisición de inmuebles</v>
          </cell>
        </row>
        <row r="27">
          <cell r="B27" t="str">
            <v>Desarrollo Económico, Industria y Turismo</v>
          </cell>
          <cell r="C27" t="str">
            <v>Contratación de bienes y servicios de la Dirección Nacional de Inteligencia (DNI)</v>
          </cell>
        </row>
        <row r="28">
          <cell r="B28" t="str">
            <v>Educación</v>
          </cell>
        </row>
        <row r="29">
          <cell r="B29" t="str">
            <v>Salud</v>
          </cell>
        </row>
        <row r="30">
          <cell r="B30" t="str">
            <v>Integración Social</v>
          </cell>
          <cell r="C30" t="str">
            <v>Decreto 92 de 2017</v>
          </cell>
        </row>
        <row r="31">
          <cell r="B31" t="str">
            <v>Cultura, Recreación y Deporte</v>
          </cell>
          <cell r="C31" t="str">
            <v>No aplica</v>
          </cell>
        </row>
        <row r="32">
          <cell r="B32" t="str">
            <v>Ambiente</v>
          </cell>
        </row>
        <row r="33">
          <cell r="B33" t="str">
            <v>Movilidad</v>
          </cell>
          <cell r="C33" t="str">
            <v>SECOP I</v>
          </cell>
        </row>
        <row r="34">
          <cell r="B34" t="str">
            <v>Hábitat</v>
          </cell>
          <cell r="C34" t="str">
            <v>SECOP II</v>
          </cell>
        </row>
        <row r="35">
          <cell r="B35" t="str">
            <v>Mujeres</v>
          </cell>
        </row>
        <row r="36">
          <cell r="B36" t="str">
            <v>Seguridad, Convivencia y Justicia</v>
          </cell>
          <cell r="C36" t="str">
            <v>Bogotá Mejor para Todos</v>
          </cell>
        </row>
        <row r="37">
          <cell r="B37" t="str">
            <v>Gestión Juridíca</v>
          </cell>
          <cell r="C37" t="str">
            <v>Un Nuevo Contrato Social y Ambiental para la Bogotá del Siglo XXI</v>
          </cell>
        </row>
      </sheetData>
      <sheetData sheetId="5">
        <row r="3">
          <cell r="C3">
            <v>1</v>
          </cell>
        </row>
        <row r="4">
          <cell r="C4">
            <v>2</v>
          </cell>
        </row>
        <row r="5">
          <cell r="C5">
            <v>3</v>
          </cell>
        </row>
        <row r="6">
          <cell r="C6">
            <v>4</v>
          </cell>
        </row>
        <row r="7">
          <cell r="C7">
            <v>5</v>
          </cell>
        </row>
        <row r="8">
          <cell r="C8">
            <v>6</v>
          </cell>
        </row>
        <row r="9">
          <cell r="C9">
            <v>7</v>
          </cell>
        </row>
        <row r="10">
          <cell r="C10">
            <v>8</v>
          </cell>
        </row>
        <row r="11">
          <cell r="C11">
            <v>9</v>
          </cell>
        </row>
        <row r="12">
          <cell r="C12">
            <v>10</v>
          </cell>
        </row>
        <row r="13">
          <cell r="C13">
            <v>11</v>
          </cell>
        </row>
        <row r="14">
          <cell r="C14">
            <v>12</v>
          </cell>
        </row>
        <row r="15">
          <cell r="C15">
            <v>13</v>
          </cell>
        </row>
        <row r="16">
          <cell r="C16">
            <v>14</v>
          </cell>
        </row>
        <row r="17">
          <cell r="C17">
            <v>15</v>
          </cell>
        </row>
        <row r="18">
          <cell r="C18">
            <v>16</v>
          </cell>
        </row>
        <row r="19">
          <cell r="C19">
            <v>17</v>
          </cell>
        </row>
        <row r="20">
          <cell r="C20">
            <v>18</v>
          </cell>
        </row>
        <row r="21">
          <cell r="C21">
            <v>19</v>
          </cell>
        </row>
        <row r="22">
          <cell r="C22">
            <v>20</v>
          </cell>
        </row>
        <row r="23">
          <cell r="C23">
            <v>21</v>
          </cell>
        </row>
        <row r="24">
          <cell r="C24">
            <v>22</v>
          </cell>
        </row>
        <row r="25">
          <cell r="C25">
            <v>23</v>
          </cell>
        </row>
        <row r="26">
          <cell r="C26">
            <v>24</v>
          </cell>
        </row>
        <row r="27">
          <cell r="C27">
            <v>25</v>
          </cell>
        </row>
        <row r="28">
          <cell r="C28">
            <v>26</v>
          </cell>
        </row>
        <row r="29">
          <cell r="C29">
            <v>27</v>
          </cell>
        </row>
        <row r="30">
          <cell r="C30">
            <v>28</v>
          </cell>
        </row>
        <row r="31">
          <cell r="C31">
            <v>29</v>
          </cell>
        </row>
        <row r="32">
          <cell r="C32">
            <v>30</v>
          </cell>
        </row>
        <row r="33">
          <cell r="C33">
            <v>31</v>
          </cell>
        </row>
        <row r="34">
          <cell r="C34">
            <v>32</v>
          </cell>
        </row>
        <row r="35">
          <cell r="C35">
            <v>33</v>
          </cell>
        </row>
        <row r="36">
          <cell r="C36">
            <v>34</v>
          </cell>
        </row>
        <row r="37">
          <cell r="C37">
            <v>35</v>
          </cell>
        </row>
        <row r="38">
          <cell r="C38">
            <v>36</v>
          </cell>
        </row>
        <row r="39">
          <cell r="C39">
            <v>37</v>
          </cell>
        </row>
        <row r="40">
          <cell r="C40">
            <v>38</v>
          </cell>
        </row>
        <row r="41">
          <cell r="C41">
            <v>39</v>
          </cell>
        </row>
        <row r="42">
          <cell r="C42">
            <v>40</v>
          </cell>
        </row>
        <row r="43">
          <cell r="C43">
            <v>41</v>
          </cell>
        </row>
        <row r="44">
          <cell r="C44">
            <v>42</v>
          </cell>
        </row>
        <row r="45">
          <cell r="C45">
            <v>43</v>
          </cell>
        </row>
        <row r="46">
          <cell r="C46">
            <v>44</v>
          </cell>
        </row>
        <row r="47">
          <cell r="C47">
            <v>45</v>
          </cell>
        </row>
        <row r="48">
          <cell r="C48" t="str">
            <v>1.</v>
          </cell>
        </row>
        <row r="49">
          <cell r="C49" t="str">
            <v>2.</v>
          </cell>
        </row>
        <row r="50">
          <cell r="C50" t="str">
            <v>3.</v>
          </cell>
        </row>
        <row r="51">
          <cell r="C51" t="str">
            <v>4.</v>
          </cell>
        </row>
        <row r="52">
          <cell r="C52" t="str">
            <v>5.</v>
          </cell>
        </row>
        <row r="53">
          <cell r="C53" t="str">
            <v>6.</v>
          </cell>
        </row>
        <row r="54">
          <cell r="C54" t="str">
            <v>7.</v>
          </cell>
        </row>
        <row r="55">
          <cell r="C55" t="str">
            <v>8.</v>
          </cell>
        </row>
        <row r="56">
          <cell r="C56" t="str">
            <v>9.</v>
          </cell>
        </row>
        <row r="57">
          <cell r="C57" t="str">
            <v>10.</v>
          </cell>
        </row>
        <row r="58">
          <cell r="C58" t="str">
            <v>11.</v>
          </cell>
        </row>
        <row r="59">
          <cell r="C59" t="str">
            <v>12.</v>
          </cell>
        </row>
        <row r="60">
          <cell r="C60" t="str">
            <v>13.</v>
          </cell>
        </row>
        <row r="61">
          <cell r="C61" t="str">
            <v>14.</v>
          </cell>
        </row>
        <row r="62">
          <cell r="C62" t="str">
            <v>15.</v>
          </cell>
        </row>
        <row r="63">
          <cell r="C63" t="str">
            <v>16.</v>
          </cell>
        </row>
        <row r="64">
          <cell r="C64" t="str">
            <v>17.</v>
          </cell>
        </row>
        <row r="65">
          <cell r="C65" t="str">
            <v>18.</v>
          </cell>
        </row>
        <row r="66">
          <cell r="C66" t="str">
            <v>19.</v>
          </cell>
        </row>
        <row r="67">
          <cell r="C67" t="str">
            <v>20.</v>
          </cell>
        </row>
        <row r="68">
          <cell r="C68" t="str">
            <v>21.</v>
          </cell>
        </row>
        <row r="69">
          <cell r="C69" t="str">
            <v>22.</v>
          </cell>
        </row>
        <row r="70">
          <cell r="C70" t="str">
            <v>23.</v>
          </cell>
        </row>
        <row r="71">
          <cell r="C71" t="str">
            <v>24.</v>
          </cell>
        </row>
        <row r="72">
          <cell r="C72" t="str">
            <v>25.</v>
          </cell>
        </row>
        <row r="73">
          <cell r="C73" t="str">
            <v>26.</v>
          </cell>
        </row>
        <row r="74">
          <cell r="C74" t="str">
            <v>27.</v>
          </cell>
        </row>
        <row r="75">
          <cell r="C75" t="str">
            <v>28.</v>
          </cell>
        </row>
        <row r="76">
          <cell r="C76" t="str">
            <v>29.</v>
          </cell>
        </row>
        <row r="77">
          <cell r="C77" t="str">
            <v>30.</v>
          </cell>
        </row>
        <row r="78">
          <cell r="C78" t="str">
            <v>31.</v>
          </cell>
        </row>
        <row r="79">
          <cell r="C79" t="str">
            <v>32.</v>
          </cell>
        </row>
        <row r="80">
          <cell r="C80" t="str">
            <v>33.</v>
          </cell>
        </row>
        <row r="81">
          <cell r="C81" t="str">
            <v>34.</v>
          </cell>
        </row>
        <row r="82">
          <cell r="C82" t="str">
            <v>35.</v>
          </cell>
        </row>
        <row r="83">
          <cell r="C83" t="str">
            <v>36.</v>
          </cell>
        </row>
        <row r="84">
          <cell r="C84" t="str">
            <v>37.</v>
          </cell>
        </row>
        <row r="85">
          <cell r="C85" t="str">
            <v>38.</v>
          </cell>
        </row>
        <row r="86">
          <cell r="C86" t="str">
            <v>39.</v>
          </cell>
        </row>
        <row r="87">
          <cell r="C87" t="str">
            <v>40.</v>
          </cell>
        </row>
        <row r="88">
          <cell r="C88" t="str">
            <v>41.</v>
          </cell>
        </row>
        <row r="89">
          <cell r="C89" t="str">
            <v>42.</v>
          </cell>
        </row>
        <row r="90">
          <cell r="C90" t="str">
            <v>43.</v>
          </cell>
        </row>
        <row r="91">
          <cell r="C91" t="str">
            <v>44.</v>
          </cell>
        </row>
        <row r="92">
          <cell r="C92" t="str">
            <v>45.</v>
          </cell>
        </row>
        <row r="93">
          <cell r="C93" t="str">
            <v>46.</v>
          </cell>
        </row>
        <row r="94">
          <cell r="C94" t="str">
            <v>47.</v>
          </cell>
        </row>
        <row r="95">
          <cell r="C95" t="str">
            <v>48.</v>
          </cell>
        </row>
        <row r="96">
          <cell r="C96" t="str">
            <v>49.</v>
          </cell>
        </row>
        <row r="97">
          <cell r="C97" t="str">
            <v>50.</v>
          </cell>
        </row>
        <row r="98">
          <cell r="C98" t="str">
            <v>51.</v>
          </cell>
        </row>
        <row r="99">
          <cell r="C99" t="str">
            <v>52.</v>
          </cell>
        </row>
        <row r="100">
          <cell r="C100" t="str">
            <v>53.</v>
          </cell>
        </row>
        <row r="101">
          <cell r="C101" t="str">
            <v>54.</v>
          </cell>
        </row>
        <row r="102">
          <cell r="C102" t="str">
            <v>55.</v>
          </cell>
        </row>
        <row r="103">
          <cell r="C103" t="str">
            <v>56.</v>
          </cell>
        </row>
        <row r="104">
          <cell r="C104" t="str">
            <v>57.</v>
          </cell>
        </row>
      </sheetData>
      <sheetData sheetId="6"/>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4"/>
      <sheetName val="Hoja5"/>
      <sheetName val="Hoja2"/>
      <sheetName val="INVERSION"/>
      <sheetName val="FUNCIONAMIENTO"/>
      <sheetName val="1. INFORMACION ACUMULADA"/>
      <sheetName val="Hoja1"/>
      <sheetName val="2. PAA"/>
      <sheetName val="3. CONSOLIDADO"/>
      <sheetName val="4. INSTRUCTIVO"/>
      <sheetName val="Proposito_programa"/>
      <sheetName val="Tipo"/>
      <sheetName val="Eje_Pilar_Prop1"/>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3">
          <cell r="C3">
            <v>1</v>
          </cell>
        </row>
        <row r="4">
          <cell r="C4">
            <v>2</v>
          </cell>
        </row>
        <row r="5">
          <cell r="C5">
            <v>3</v>
          </cell>
        </row>
        <row r="6">
          <cell r="C6">
            <v>4</v>
          </cell>
        </row>
        <row r="7">
          <cell r="C7">
            <v>5</v>
          </cell>
        </row>
        <row r="8">
          <cell r="C8">
            <v>6</v>
          </cell>
        </row>
        <row r="9">
          <cell r="C9">
            <v>7</v>
          </cell>
        </row>
        <row r="10">
          <cell r="C10">
            <v>8</v>
          </cell>
        </row>
        <row r="11">
          <cell r="C11">
            <v>9</v>
          </cell>
        </row>
        <row r="12">
          <cell r="C12">
            <v>10</v>
          </cell>
        </row>
        <row r="13">
          <cell r="C13">
            <v>11</v>
          </cell>
        </row>
        <row r="14">
          <cell r="C14">
            <v>12</v>
          </cell>
        </row>
        <row r="15">
          <cell r="C15">
            <v>13</v>
          </cell>
        </row>
        <row r="16">
          <cell r="C16">
            <v>14</v>
          </cell>
        </row>
        <row r="17">
          <cell r="C17">
            <v>15</v>
          </cell>
        </row>
        <row r="18">
          <cell r="C18">
            <v>16</v>
          </cell>
        </row>
        <row r="19">
          <cell r="C19">
            <v>17</v>
          </cell>
        </row>
        <row r="20">
          <cell r="C20">
            <v>18</v>
          </cell>
        </row>
        <row r="21">
          <cell r="C21">
            <v>19</v>
          </cell>
        </row>
        <row r="22">
          <cell r="C22">
            <v>20</v>
          </cell>
        </row>
        <row r="23">
          <cell r="C23">
            <v>21</v>
          </cell>
        </row>
        <row r="24">
          <cell r="C24">
            <v>22</v>
          </cell>
        </row>
        <row r="25">
          <cell r="C25">
            <v>23</v>
          </cell>
        </row>
        <row r="26">
          <cell r="C26">
            <v>24</v>
          </cell>
        </row>
        <row r="27">
          <cell r="C27">
            <v>25</v>
          </cell>
        </row>
        <row r="28">
          <cell r="C28">
            <v>26</v>
          </cell>
        </row>
        <row r="29">
          <cell r="C29">
            <v>27</v>
          </cell>
        </row>
        <row r="30">
          <cell r="C30">
            <v>28</v>
          </cell>
        </row>
        <row r="31">
          <cell r="C31">
            <v>29</v>
          </cell>
        </row>
        <row r="32">
          <cell r="C32">
            <v>30</v>
          </cell>
        </row>
        <row r="33">
          <cell r="C33">
            <v>31</v>
          </cell>
        </row>
        <row r="34">
          <cell r="C34">
            <v>32</v>
          </cell>
        </row>
        <row r="35">
          <cell r="C35">
            <v>33</v>
          </cell>
        </row>
        <row r="36">
          <cell r="C36">
            <v>34</v>
          </cell>
        </row>
        <row r="37">
          <cell r="C37">
            <v>35</v>
          </cell>
        </row>
        <row r="38">
          <cell r="C38">
            <v>36</v>
          </cell>
        </row>
        <row r="39">
          <cell r="C39">
            <v>37</v>
          </cell>
        </row>
        <row r="40">
          <cell r="C40">
            <v>38</v>
          </cell>
        </row>
        <row r="41">
          <cell r="C41">
            <v>39</v>
          </cell>
        </row>
        <row r="42">
          <cell r="C42">
            <v>40</v>
          </cell>
        </row>
        <row r="43">
          <cell r="C43">
            <v>41</v>
          </cell>
        </row>
        <row r="44">
          <cell r="C44">
            <v>42</v>
          </cell>
        </row>
        <row r="45">
          <cell r="C45">
            <v>43</v>
          </cell>
        </row>
        <row r="46">
          <cell r="C46">
            <v>44</v>
          </cell>
        </row>
        <row r="47">
          <cell r="C47">
            <v>45</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CION ACUMULADA"/>
      <sheetName val="2. PAA"/>
      <sheetName val="3. CONSOLIDADO"/>
      <sheetName val="4. INSTRUCTIVO"/>
      <sheetName val="Proposito_programa"/>
      <sheetName val="Tipo"/>
      <sheetName val="Eje_Pilar_Prop1"/>
    </sheetNames>
    <sheetDataSet>
      <sheetData sheetId="0" refreshError="1"/>
      <sheetData sheetId="1" refreshError="1"/>
      <sheetData sheetId="2" refreshError="1"/>
      <sheetData sheetId="3" refreshError="1"/>
      <sheetData sheetId="4" refreshError="1">
        <row r="2">
          <cell r="C2" t="str">
            <v>No. Programa</v>
          </cell>
          <cell r="D2" t="str">
            <v>Programa</v>
          </cell>
          <cell r="E2" t="str">
            <v>Propósito</v>
          </cell>
        </row>
        <row r="3">
          <cell r="C3">
            <v>1</v>
          </cell>
          <cell r="D3" t="str">
            <v>Subsidios y transferencias para la equidad</v>
          </cell>
          <cell r="E3" t="str">
            <v>Propósito 1: Hacer un nuevo contrato social para incrementar la inclusión social, productiva y política</v>
          </cell>
        </row>
        <row r="4">
          <cell r="C4">
            <v>2</v>
          </cell>
          <cell r="D4" t="str">
            <v>Igualdad de oportunidades y desarrollo de capacidades para las mujeres</v>
          </cell>
          <cell r="E4" t="str">
            <v>Propósito 1: Hacer un nuevo contrato social para incrementar la inclusión social, productiva y política</v>
          </cell>
        </row>
        <row r="5">
          <cell r="C5">
            <v>3</v>
          </cell>
          <cell r="D5" t="str">
            <v>Movilidad social integral</v>
          </cell>
          <cell r="E5" t="str">
            <v>Propósito 1: Hacer un nuevo contrato social para incrementar la inclusión social, productiva y política</v>
          </cell>
        </row>
        <row r="6">
          <cell r="C6">
            <v>4</v>
          </cell>
          <cell r="D6" t="str">
            <v>Prevención de la exclusión por razones étnicas, religiosas, sociales, políticas y de orientación sexual</v>
          </cell>
          <cell r="E6" t="str">
            <v>Propósito 1: Hacer un nuevo contrato social para incrementar la inclusión social, productiva y política</v>
          </cell>
        </row>
        <row r="7">
          <cell r="C7">
            <v>5</v>
          </cell>
          <cell r="D7" t="str">
            <v>Promoción de la igualdad, el desarrollo de capacidades y el reconocimiento de las mujeres</v>
          </cell>
          <cell r="E7" t="str">
            <v>Propósito 1: Hacer un nuevo contrato social para incrementar la inclusión social, productiva y política</v>
          </cell>
        </row>
        <row r="8">
          <cell r="C8">
            <v>6</v>
          </cell>
          <cell r="D8" t="str">
            <v>Sistema Distrital de Cuidado</v>
          </cell>
          <cell r="E8" t="str">
            <v>Propósito 1: Hacer un nuevo contrato social para incrementar la inclusión social, productiva y política</v>
          </cell>
        </row>
        <row r="9">
          <cell r="C9">
            <v>7</v>
          </cell>
          <cell r="D9" t="str">
            <v>Mejora de la gestión de instituciones de salud</v>
          </cell>
          <cell r="E9" t="str">
            <v>Propósito 1: Hacer un nuevo contrato social para incrementar la inclusión social, productiva y política</v>
          </cell>
        </row>
        <row r="10">
          <cell r="C10">
            <v>8</v>
          </cell>
          <cell r="D10" t="str">
            <v>Prevención y atención de maternidad temprana</v>
          </cell>
          <cell r="E10" t="str">
            <v>Propósito 1: Hacer un nuevo contrato social para incrementar la inclusión social, productiva y política</v>
          </cell>
        </row>
        <row r="11">
          <cell r="C11">
            <v>9</v>
          </cell>
          <cell r="D11" t="str">
            <v>Prevención y cambios para mejorar la salud de la población</v>
          </cell>
          <cell r="E11" t="str">
            <v>Propósito 1: Hacer un nuevo contrato social para incrementar la inclusión social, productiva y política</v>
          </cell>
        </row>
        <row r="12">
          <cell r="C12">
            <v>10</v>
          </cell>
          <cell r="D12" t="str">
            <v>Salud para la vida y el bienestar</v>
          </cell>
          <cell r="E12" t="str">
            <v>Propósito 1: Hacer un nuevo contrato social para incrementar la inclusión social, productiva y política</v>
          </cell>
        </row>
        <row r="13">
          <cell r="C13">
            <v>11</v>
          </cell>
          <cell r="D13" t="str">
            <v>Salud y bienestar para niñas y niños</v>
          </cell>
          <cell r="E13" t="str">
            <v>Propósito 1: Hacer un nuevo contrato social para incrementar la inclusión social, productiva y política</v>
          </cell>
        </row>
        <row r="14">
          <cell r="C14">
            <v>12</v>
          </cell>
          <cell r="D14" t="str">
            <v>Educación inicial: Bases sólidas para la vida.</v>
          </cell>
          <cell r="E14" t="str">
            <v>Propósito 1: Hacer un nuevo contrato social para incrementar la inclusión social, productiva y política</v>
          </cell>
        </row>
        <row r="15">
          <cell r="C15">
            <v>13</v>
          </cell>
          <cell r="D15" t="str">
            <v>Educación para todos y todas: acceso y permanencia con equidad y énfasis en educación rural</v>
          </cell>
          <cell r="E15" t="str">
            <v>Propósito 1: Hacer un nuevo contrato social para incrementar la inclusión social, productiva y política</v>
          </cell>
        </row>
        <row r="16">
          <cell r="C16">
            <v>14</v>
          </cell>
          <cell r="D16" t="str">
            <v>Formación integral: más y mejor tiempo en los colegios</v>
          </cell>
          <cell r="E16" t="str">
            <v>Propósito 1: Hacer un nuevo contrato social para incrementar la inclusión social, productiva y política</v>
          </cell>
        </row>
        <row r="17">
          <cell r="C17">
            <v>15</v>
          </cell>
          <cell r="D17" t="str">
            <v>Plan Distrital de Lectura, Escritura y Oralidad: "Leer para la vida"</v>
          </cell>
          <cell r="E17" t="str">
            <v>Propósito 1: Hacer un nuevo contrato social para incrementar la inclusión social, productiva y política</v>
          </cell>
        </row>
        <row r="18">
          <cell r="C18">
            <v>16</v>
          </cell>
          <cell r="D18" t="str">
            <v>Transformación pedagógica y mejoramiento de la gestión educativa. Es con los maestros y maestras.</v>
          </cell>
          <cell r="E18" t="str">
            <v>Propósito 1: Hacer un nuevo contrato social para incrementar la inclusión social, productiva y política</v>
          </cell>
        </row>
        <row r="19">
          <cell r="C19">
            <v>17</v>
          </cell>
          <cell r="D19" t="str">
            <v>Jóvenes con capacidades: Proyecto de vida para la ciudadanía, la innovación y el trabajo del siglo XXI</v>
          </cell>
          <cell r="E19" t="str">
            <v>Propósito 1: Hacer un nuevo contrato social para incrementar la inclusión social, productiva y política</v>
          </cell>
        </row>
        <row r="20">
          <cell r="C20">
            <v>18</v>
          </cell>
          <cell r="D20" t="str">
            <v>Cierre de brechas para la inclusión productiva urbano rural</v>
          </cell>
          <cell r="E20" t="str">
            <v>Propósito 1: Hacer un nuevo contrato social para incrementar la inclusión social, productiva y política</v>
          </cell>
        </row>
        <row r="21">
          <cell r="C21">
            <v>19</v>
          </cell>
          <cell r="D21" t="str">
            <v>Vivienda y entornos dignos en el territorio urbano y rural</v>
          </cell>
          <cell r="E21" t="str">
            <v>Propósito 1: Hacer un nuevo contrato social para incrementar la inclusión social, productiva y política</v>
          </cell>
        </row>
        <row r="22">
          <cell r="C22">
            <v>20</v>
          </cell>
          <cell r="D22" t="str">
            <v>Bogotá, referente en cultura, deporte, recreación y actividad física, con parques para el desarrollo y la salud</v>
          </cell>
          <cell r="E22" t="str">
            <v>Propósito 1: Hacer un nuevo contrato social para incrementar la inclusión social, productiva y política</v>
          </cell>
        </row>
        <row r="23">
          <cell r="C23">
            <v>21</v>
          </cell>
          <cell r="D23" t="str">
            <v>Creación y vida cotidiana: Apropiación ciudadana del arte, la cultura y el patrimonio, para la democracia cultural</v>
          </cell>
          <cell r="E23" t="str">
            <v>Propósito 1: Hacer un nuevo contrato social para incrementar la inclusión social, productiva y política</v>
          </cell>
        </row>
        <row r="24">
          <cell r="C24">
            <v>22</v>
          </cell>
          <cell r="D24" t="str">
            <v>Transformación cultural para la conciencia ambiental y el cuidado de la fauna doméstica</v>
          </cell>
          <cell r="E24" t="str">
            <v>Propósito 1: Hacer un nuevo contrato social para incrementar la inclusión social, productiva y política</v>
          </cell>
        </row>
        <row r="25">
          <cell r="C25">
            <v>23</v>
          </cell>
          <cell r="D25" t="str">
            <v>Bogotá rural</v>
          </cell>
          <cell r="E25" t="str">
            <v>Propósito 1: Hacer un nuevo contrato social para incrementar la inclusión social, productiva y política</v>
          </cell>
        </row>
        <row r="26">
          <cell r="C26">
            <v>24</v>
          </cell>
          <cell r="D26" t="str">
            <v>Bogotá región emprendedora e innovadora</v>
          </cell>
          <cell r="E26" t="str">
            <v>Propósito 1: Hacer un nuevo contrato social para incrementar la inclusión social, productiva y política</v>
          </cell>
        </row>
        <row r="27">
          <cell r="C27">
            <v>25</v>
          </cell>
          <cell r="D27" t="str">
            <v>Bogotá región productiva y competitiva</v>
          </cell>
          <cell r="E27" t="str">
            <v>Propósito 1: Hacer un nuevo contrato social para incrementar la inclusión social, productiva y política</v>
          </cell>
        </row>
        <row r="28">
          <cell r="C28">
            <v>26</v>
          </cell>
          <cell r="D28" t="str">
            <v>Bogotá - región, el mejor destino para visitar</v>
          </cell>
          <cell r="E28" t="str">
            <v>Propósito 1: Hacer un nuevo contrato social para incrementar la inclusión social, productiva y política</v>
          </cell>
        </row>
        <row r="29">
          <cell r="C29">
            <v>27</v>
          </cell>
          <cell r="D29" t="str">
            <v>Cambio cultural para la gestión de la crisis climática</v>
          </cell>
          <cell r="E29" t="str">
            <v>Propósito 2 : Cambiar Nuestros Hábitos de Vida para Reverdecer a Bogotá y Adaptarnos y Mitigar la Crisis Climática</v>
          </cell>
        </row>
        <row r="30">
          <cell r="C30">
            <v>28</v>
          </cell>
          <cell r="D30" t="str">
            <v>Bogotá protectora de sus recursos naturales</v>
          </cell>
          <cell r="E30" t="str">
            <v>Propósito 2 : Cambiar Nuestros Hábitos de Vida para Reverdecer a Bogotá y Adaptarnos y Mitigar la Crisis Climática</v>
          </cell>
        </row>
        <row r="31">
          <cell r="C31">
            <v>29</v>
          </cell>
          <cell r="D31" t="str">
            <v>Asentamientos y entornos protectores</v>
          </cell>
          <cell r="E31" t="str">
            <v>Propósito 2 : Cambiar Nuestros Hábitos de Vida para Reverdecer a Bogotá y Adaptarnos y Mitigar la Crisis Climática</v>
          </cell>
        </row>
        <row r="32">
          <cell r="C32">
            <v>30</v>
          </cell>
          <cell r="D32" t="str">
            <v>Eficiencia en la atención de emergencias</v>
          </cell>
          <cell r="E32" t="str">
            <v>Propósito 2 : Cambiar Nuestros Hábitos de Vida para Reverdecer a Bogotá y Adaptarnos y Mitigar la Crisis Climática</v>
          </cell>
        </row>
        <row r="33">
          <cell r="C33">
            <v>31</v>
          </cell>
          <cell r="D33" t="str">
            <v xml:space="preserve"> Protección y valoración del patrimonio tangible e intangible en Bogotá y la región</v>
          </cell>
          <cell r="E33" t="str">
            <v>Propósito 2 : Cambiar Nuestros Hábitos de Vida para Reverdecer a Bogotá y Adaptarnos y Mitigar la Crisis Climática</v>
          </cell>
        </row>
        <row r="34">
          <cell r="C34">
            <v>32</v>
          </cell>
          <cell r="D34" t="str">
            <v>Revitalización urbana para la competitividad</v>
          </cell>
          <cell r="E34" t="str">
            <v>Propósito 2 : Cambiar Nuestros Hábitos de Vida para Reverdecer a Bogotá y Adaptarnos y Mitigar la Crisis Climática</v>
          </cell>
        </row>
        <row r="35">
          <cell r="C35">
            <v>33</v>
          </cell>
          <cell r="D35" t="str">
            <v>Más árboles y más y mejor espacio público</v>
          </cell>
          <cell r="E35" t="str">
            <v>Propósito 2 : Cambiar Nuestros Hábitos de Vida para Reverdecer a Bogotá y Adaptarnos y Mitigar la Crisis Climática</v>
          </cell>
        </row>
        <row r="36">
          <cell r="C36">
            <v>34</v>
          </cell>
          <cell r="D36" t="str">
            <v>Bogotá protectora de los animales</v>
          </cell>
          <cell r="E36" t="str">
            <v>Propósito 2 : Cambiar Nuestros Hábitos de Vida para Reverdecer a Bogotá y Adaptarnos y Mitigar la Crisis Climática</v>
          </cell>
        </row>
        <row r="37">
          <cell r="C37">
            <v>35</v>
          </cell>
          <cell r="D37" t="str">
            <v>Manejo y prevención de contaminación</v>
          </cell>
          <cell r="E37" t="str">
            <v>Propósito 2 : Cambiar Nuestros Hábitos de Vida para Reverdecer a Bogotá y Adaptarnos y Mitigar la Crisis Climática</v>
          </cell>
        </row>
        <row r="38">
          <cell r="C38">
            <v>36</v>
          </cell>
          <cell r="D38" t="str">
            <v>Manejo y saneamiento de los cuerpos de agua</v>
          </cell>
          <cell r="E38" t="str">
            <v>Propósito 2 : Cambiar Nuestros Hábitos de Vida para Reverdecer a Bogotá y Adaptarnos y Mitigar la Crisis Climática</v>
          </cell>
        </row>
        <row r="39">
          <cell r="C39">
            <v>37</v>
          </cell>
          <cell r="D39" t="str">
            <v>Provisión y mejoramiento de servicios públicos</v>
          </cell>
          <cell r="E39" t="str">
            <v>Propósito 2 : Cambiar Nuestros Hábitos de Vida para Reverdecer a Bogotá y Adaptarnos y Mitigar la Crisis Climática</v>
          </cell>
        </row>
        <row r="40">
          <cell r="C40">
            <v>38</v>
          </cell>
          <cell r="D40" t="str">
            <v>Ecoeficiencia, reciclaje, manejo de residuos e inclusión de la población recicladora</v>
          </cell>
          <cell r="E40" t="str">
            <v>Propósito 2 : Cambiar Nuestros Hábitos de Vida para Reverdecer a Bogotá y Adaptarnos y Mitigar la Crisis Climática</v>
          </cell>
        </row>
        <row r="41">
          <cell r="C41">
            <v>39</v>
          </cell>
          <cell r="D41" t="str">
            <v>Bogotá territorio de paz y atención integral a las víctimas del conflicto armado</v>
          </cell>
          <cell r="E41" t="str">
            <v>Propósito 3: Inspirar confianza y legitimidad para vivir sin miedo y ser epicentro de cultura ciudadana, paz y reconciliación</v>
          </cell>
        </row>
        <row r="42">
          <cell r="C42">
            <v>40</v>
          </cell>
          <cell r="D42" t="str">
            <v>Más mujeres viven una vida libre de violencias, se sienten seguras y acceden con confianza al sistema de justicia</v>
          </cell>
          <cell r="E42" t="str">
            <v>Propósito 3: Inspirar confianza y legitimidad para vivir sin miedo y ser epicentro de cultura ciudadana, paz y reconciliación</v>
          </cell>
        </row>
        <row r="43">
          <cell r="C43">
            <v>41</v>
          </cell>
          <cell r="D43" t="str">
            <v>Sin machismo ni violencias contra las mujeres, las niñas y los niños</v>
          </cell>
          <cell r="E43" t="str">
            <v>Propósito 3: Inspirar confianza y legitimidad para vivir sin miedo y ser epicentro de cultura ciudadana, paz y reconciliación</v>
          </cell>
        </row>
        <row r="44">
          <cell r="C44">
            <v>42</v>
          </cell>
          <cell r="D44" t="str">
            <v>Conciencia y cultura ciudadana para la seguridad, la convivencia y la construcción de confianza</v>
          </cell>
          <cell r="E44" t="str">
            <v>Propósito 3: Inspirar confianza y legitimidad para vivir sin miedo y ser epicentro de cultura ciudadana, paz y reconciliación</v>
          </cell>
        </row>
        <row r="45">
          <cell r="C45">
            <v>43</v>
          </cell>
          <cell r="D45" t="str">
            <v>Cultura ciudadana para la confianza, la convivencia y la participación desde la vida cotidiana</v>
          </cell>
          <cell r="E45" t="str">
            <v>Propósito 3: Inspirar confianza y legitimidad para vivir sin miedo y ser epicentro de cultura ciudadana, paz y reconciliación</v>
          </cell>
        </row>
        <row r="46">
          <cell r="C46">
            <v>44</v>
          </cell>
          <cell r="D46" t="str">
            <v>Autoconciencia, respeto y cuidado en el espacio público</v>
          </cell>
          <cell r="E46" t="str">
            <v>Propósito 3: Inspirar confianza y legitimidad para vivir sin miedo y ser epicentro de cultura ciudadana, paz y reconciliación</v>
          </cell>
        </row>
        <row r="47">
          <cell r="C47">
            <v>45</v>
          </cell>
          <cell r="D47" t="str">
            <v>Espacio público más seguro y construido colectivamente</v>
          </cell>
          <cell r="E47" t="str">
            <v>Propósito 3: Inspirar confianza y legitimidad para vivir sin miedo y ser epicentro de cultura ciudadana, paz y reconciliación</v>
          </cell>
        </row>
        <row r="48">
          <cell r="C48">
            <v>46</v>
          </cell>
          <cell r="D48" t="str">
            <v>Atención a jóvenes y adultos infractores con impacto en su proyecto de vida</v>
          </cell>
          <cell r="E48" t="str">
            <v>Propósito 3: Inspirar confianza y legitimidad para vivir sin miedo y ser epicentro de cultura ciudadana, paz y reconciliación</v>
          </cell>
        </row>
        <row r="49">
          <cell r="C49">
            <v>47</v>
          </cell>
          <cell r="D49" t="str">
            <v>Calidad de Vida y Derechos de la Población privada de la libertad</v>
          </cell>
          <cell r="E49" t="str">
            <v>Propósito 3: Inspirar confianza y legitimidad para vivir sin miedo y ser epicentro de cultura ciudadana, paz y reconciliación</v>
          </cell>
        </row>
        <row r="50">
          <cell r="C50">
            <v>48</v>
          </cell>
          <cell r="D50" t="str">
            <v>Plataforma institucional para la seguridad y justicia</v>
          </cell>
          <cell r="E50" t="str">
            <v>Propósito 3: Inspirar confianza y legitimidad para vivir sin miedo y ser epicentro de cultura ciudadana, paz y reconciliación</v>
          </cell>
        </row>
        <row r="51">
          <cell r="C51">
            <v>49</v>
          </cell>
          <cell r="D51" t="str">
            <v>Movilidad segura, sostenible y accesible</v>
          </cell>
          <cell r="E51" t="str">
            <v>Propósito 4: Hacer de Bogotá Región un modelo de movilidad multimodal, incluyente y sostenible</v>
          </cell>
        </row>
        <row r="52">
          <cell r="C52">
            <v>50</v>
          </cell>
          <cell r="D52" t="str">
            <v>Red de metros</v>
          </cell>
          <cell r="E52" t="str">
            <v>Propósito 4: Hacer de Bogotá Región un modelo de movilidad multimodal, incluyente y sostenible</v>
          </cell>
        </row>
        <row r="53">
          <cell r="C53">
            <v>51</v>
          </cell>
          <cell r="D53" t="str">
            <v>Gobierno Abierto</v>
          </cell>
          <cell r="E53" t="str">
            <v>Propósito 5: Construir Bogotá - Región con gobierno abierto, transparente y ciudadanía consciente</v>
          </cell>
        </row>
        <row r="54">
          <cell r="C54">
            <v>52</v>
          </cell>
          <cell r="D54" t="str">
            <v>Integración regional, distrital y local</v>
          </cell>
          <cell r="E54" t="str">
            <v>Propósito 5: Construir Bogotá - Región con gobierno abierto, transparente y ciudadanía consciente</v>
          </cell>
        </row>
        <row r="55">
          <cell r="C55">
            <v>53</v>
          </cell>
          <cell r="D55" t="str">
            <v>Información para la toma de decisiones</v>
          </cell>
          <cell r="E55" t="str">
            <v>Propósito 5: Construir Bogotá - Región con gobierno abierto, transparente y ciudadanía consciente</v>
          </cell>
        </row>
        <row r="56">
          <cell r="C56">
            <v>54</v>
          </cell>
          <cell r="D56" t="str">
            <v>Transformación digital y gestión de TIC para un territorio inteligente</v>
          </cell>
          <cell r="E56" t="str">
            <v>Propósito 5: Construir Bogotá - Región con gobierno abierto, transparente y ciudadanía consciente</v>
          </cell>
        </row>
        <row r="57">
          <cell r="C57">
            <v>55</v>
          </cell>
          <cell r="D57" t="str">
            <v>Fortalecimiento de cultura ciudadana y su institucionalidad</v>
          </cell>
          <cell r="E57" t="str">
            <v>Propósito 5: Construir Bogotá - Región con gobierno abierto, transparente y ciudadanía consciente</v>
          </cell>
        </row>
        <row r="58">
          <cell r="C58">
            <v>56</v>
          </cell>
          <cell r="D58" t="str">
            <v>Gestión pública efectiva</v>
          </cell>
          <cell r="E58" t="str">
            <v>Propósito 5: Construir Bogotá - Región con gobierno abierto, transparente y ciudadanía consciente</v>
          </cell>
        </row>
        <row r="59">
          <cell r="C59">
            <v>57</v>
          </cell>
          <cell r="D59" t="str">
            <v>Gestión pública local</v>
          </cell>
          <cell r="E59" t="str">
            <v>Propósito 5: Construir Bogotá - Región con gobierno abierto, transparente y ciudadanía consciente</v>
          </cell>
        </row>
      </sheetData>
      <sheetData sheetId="5" refreshError="1"/>
      <sheetData sheetId="6"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RRECCIONES A REALIZAR 1"/>
      <sheetName val="1. INFORMACION ACUMULADA"/>
      <sheetName val="2. PAA"/>
      <sheetName val="3. CONSOLIDADO"/>
      <sheetName val="4. INSTRUCTIVO"/>
      <sheetName val="Proposito_programa"/>
      <sheetName val="Tipo"/>
      <sheetName val="Eje_Pilar_Prop1"/>
      <sheetName val="Ctos suscrito x Trimestre"/>
      <sheetName val="INVERSION"/>
      <sheetName val="FUNCIONAMIENTO"/>
    </sheetNames>
    <sheetDataSet>
      <sheetData sheetId="0"/>
      <sheetData sheetId="1"/>
      <sheetData sheetId="2"/>
      <sheetData sheetId="3"/>
      <sheetData sheetId="4"/>
      <sheetData sheetId="5">
        <row r="2">
          <cell r="C2" t="str">
            <v>No. Programa</v>
          </cell>
          <cell r="D2" t="str">
            <v>Programa</v>
          </cell>
          <cell r="E2" t="str">
            <v>Propósito</v>
          </cell>
        </row>
        <row r="3">
          <cell r="C3">
            <v>1</v>
          </cell>
          <cell r="D3" t="str">
            <v>Subsidios y transferencias para la equidad</v>
          </cell>
          <cell r="E3" t="str">
            <v>Propósito 1: Hacer un nuevo contrato social para incrementar la inclusión social, productiva y política</v>
          </cell>
        </row>
        <row r="4">
          <cell r="C4">
            <v>2</v>
          </cell>
          <cell r="D4" t="str">
            <v>Igualdad de oportunidades y desarrollo de capacidades para las mujeres</v>
          </cell>
          <cell r="E4" t="str">
            <v>Propósito 1: Hacer un nuevo contrato social para incrementar la inclusión social, productiva y política</v>
          </cell>
        </row>
        <row r="5">
          <cell r="C5">
            <v>3</v>
          </cell>
          <cell r="D5" t="str">
            <v>Movilidad social integral</v>
          </cell>
          <cell r="E5" t="str">
            <v>Propósito 1: Hacer un nuevo contrato social para incrementar la inclusión social, productiva y política</v>
          </cell>
        </row>
        <row r="6">
          <cell r="C6">
            <v>4</v>
          </cell>
          <cell r="D6" t="str">
            <v>Prevención de la exclusión por razones étnicas, religiosas, sociales, políticas y de orientación sexual</v>
          </cell>
          <cell r="E6" t="str">
            <v>Propósito 1: Hacer un nuevo contrato social para incrementar la inclusión social, productiva y política</v>
          </cell>
        </row>
        <row r="7">
          <cell r="C7">
            <v>5</v>
          </cell>
          <cell r="D7" t="str">
            <v>Promoción de la igualdad, el desarrollo de capacidades y el reconocimiento de las mujeres</v>
          </cell>
          <cell r="E7" t="str">
            <v>Propósito 1: Hacer un nuevo contrato social para incrementar la inclusión social, productiva y política</v>
          </cell>
        </row>
        <row r="8">
          <cell r="C8">
            <v>6</v>
          </cell>
          <cell r="D8" t="str">
            <v>Sistema Distrital de Cuidado</v>
          </cell>
          <cell r="E8" t="str">
            <v>Propósito 1: Hacer un nuevo contrato social para incrementar la inclusión social, productiva y política</v>
          </cell>
        </row>
        <row r="9">
          <cell r="C9">
            <v>7</v>
          </cell>
          <cell r="D9" t="str">
            <v>Mejora de la gestión de instituciones de salud</v>
          </cell>
          <cell r="E9" t="str">
            <v>Propósito 1: Hacer un nuevo contrato social para incrementar la inclusión social, productiva y política</v>
          </cell>
        </row>
        <row r="10">
          <cell r="C10">
            <v>8</v>
          </cell>
          <cell r="D10" t="str">
            <v>Prevención y atención de maternidad temprana</v>
          </cell>
          <cell r="E10" t="str">
            <v>Propósito 1: Hacer un nuevo contrato social para incrementar la inclusión social, productiva y política</v>
          </cell>
        </row>
        <row r="11">
          <cell r="C11">
            <v>9</v>
          </cell>
          <cell r="D11" t="str">
            <v>Prevención y cambios para mejorar la salud de la población</v>
          </cell>
          <cell r="E11" t="str">
            <v>Propósito 1: Hacer un nuevo contrato social para incrementar la inclusión social, productiva y política</v>
          </cell>
        </row>
        <row r="12">
          <cell r="C12">
            <v>10</v>
          </cell>
          <cell r="D12" t="str">
            <v>Salud para la vida y el bienestar</v>
          </cell>
          <cell r="E12" t="str">
            <v>Propósito 1: Hacer un nuevo contrato social para incrementar la inclusión social, productiva y política</v>
          </cell>
        </row>
        <row r="13">
          <cell r="C13">
            <v>11</v>
          </cell>
          <cell r="D13" t="str">
            <v>Salud y bienestar para niñas y niños</v>
          </cell>
          <cell r="E13" t="str">
            <v>Propósito 1: Hacer un nuevo contrato social para incrementar la inclusión social, productiva y política</v>
          </cell>
        </row>
        <row r="14">
          <cell r="C14">
            <v>12</v>
          </cell>
          <cell r="D14" t="str">
            <v>Educación inicial: Bases sólidas para la vida.</v>
          </cell>
          <cell r="E14" t="str">
            <v>Propósito 1: Hacer un nuevo contrato social para incrementar la inclusión social, productiva y política</v>
          </cell>
        </row>
        <row r="15">
          <cell r="C15">
            <v>13</v>
          </cell>
          <cell r="D15" t="str">
            <v>Educación para todos y todas: acceso y permanencia con equidad y énfasis en educación rural</v>
          </cell>
          <cell r="E15" t="str">
            <v>Propósito 1: Hacer un nuevo contrato social para incrementar la inclusión social, productiva y política</v>
          </cell>
        </row>
        <row r="16">
          <cell r="C16">
            <v>14</v>
          </cell>
          <cell r="D16" t="str">
            <v>Formación integral: más y mejor tiempo en los colegios</v>
          </cell>
          <cell r="E16" t="str">
            <v>Propósito 1: Hacer un nuevo contrato social para incrementar la inclusión social, productiva y política</v>
          </cell>
        </row>
        <row r="17">
          <cell r="C17">
            <v>15</v>
          </cell>
          <cell r="D17" t="str">
            <v>Plan Distrital de Lectura, Escritura y Oralidad: "Leer para la vida"</v>
          </cell>
          <cell r="E17" t="str">
            <v>Propósito 1: Hacer un nuevo contrato social para incrementar la inclusión social, productiva y política</v>
          </cell>
        </row>
        <row r="18">
          <cell r="C18">
            <v>16</v>
          </cell>
          <cell r="D18" t="str">
            <v>Transformación pedagógica y mejoramiento de la gestión educativa. Es con los maestros y maestras.</v>
          </cell>
          <cell r="E18" t="str">
            <v>Propósito 1: Hacer un nuevo contrato social para incrementar la inclusión social, productiva y política</v>
          </cell>
        </row>
        <row r="19">
          <cell r="C19">
            <v>17</v>
          </cell>
          <cell r="D19" t="str">
            <v>Jóvenes con capacidades: Proyecto de vida para la ciudadanía, la innovación y el trabajo del siglo XXI</v>
          </cell>
          <cell r="E19" t="str">
            <v>Propósito 1: Hacer un nuevo contrato social para incrementar la inclusión social, productiva y política</v>
          </cell>
        </row>
        <row r="20">
          <cell r="C20">
            <v>18</v>
          </cell>
          <cell r="D20" t="str">
            <v>Cierre de brechas para la inclusión productiva urbano rural</v>
          </cell>
          <cell r="E20" t="str">
            <v>Propósito 1: Hacer un nuevo contrato social para incrementar la inclusión social, productiva y política</v>
          </cell>
        </row>
        <row r="21">
          <cell r="C21">
            <v>19</v>
          </cell>
          <cell r="D21" t="str">
            <v>Vivienda y entornos dignos en el territorio urbano y rural</v>
          </cell>
          <cell r="E21" t="str">
            <v>Propósito 1: Hacer un nuevo contrato social para incrementar la inclusión social, productiva y política</v>
          </cell>
        </row>
        <row r="22">
          <cell r="C22">
            <v>20</v>
          </cell>
          <cell r="D22" t="str">
            <v>Bogotá, referente en cultura, deporte, recreación y actividad física, con parques para el desarrollo y la salud</v>
          </cell>
          <cell r="E22" t="str">
            <v>Propósito 1: Hacer un nuevo contrato social para incrementar la inclusión social, productiva y política</v>
          </cell>
        </row>
        <row r="23">
          <cell r="C23">
            <v>21</v>
          </cell>
          <cell r="D23" t="str">
            <v>Creación y vida cotidiana: Apropiación ciudadana del arte, la cultura y el patrimonio, para la democracia cultural</v>
          </cell>
          <cell r="E23" t="str">
            <v>Propósito 1: Hacer un nuevo contrato social para incrementar la inclusión social, productiva y política</v>
          </cell>
        </row>
        <row r="24">
          <cell r="C24">
            <v>22</v>
          </cell>
          <cell r="D24" t="str">
            <v>Transformación cultural para la conciencia ambiental y el cuidado de la fauna doméstica</v>
          </cell>
          <cell r="E24" t="str">
            <v>Propósito 1: Hacer un nuevo contrato social para incrementar la inclusión social, productiva y política</v>
          </cell>
        </row>
        <row r="25">
          <cell r="C25">
            <v>23</v>
          </cell>
          <cell r="D25" t="str">
            <v>Bogotá rural</v>
          </cell>
          <cell r="E25" t="str">
            <v>Propósito 1: Hacer un nuevo contrato social para incrementar la inclusión social, productiva y política</v>
          </cell>
        </row>
        <row r="26">
          <cell r="C26">
            <v>24</v>
          </cell>
          <cell r="D26" t="str">
            <v>Bogotá región emprendedora e innovadora</v>
          </cell>
          <cell r="E26" t="str">
            <v>Propósito 1: Hacer un nuevo contrato social para incrementar la inclusión social, productiva y política</v>
          </cell>
        </row>
        <row r="27">
          <cell r="C27">
            <v>25</v>
          </cell>
          <cell r="D27" t="str">
            <v>Bogotá región productiva y competitiva</v>
          </cell>
          <cell r="E27" t="str">
            <v>Propósito 1: Hacer un nuevo contrato social para incrementar la inclusión social, productiva y política</v>
          </cell>
        </row>
        <row r="28">
          <cell r="C28">
            <v>26</v>
          </cell>
          <cell r="D28" t="str">
            <v>Bogotá - región, el mejor destino para visitar</v>
          </cell>
          <cell r="E28" t="str">
            <v>Propósito 1: Hacer un nuevo contrato social para incrementar la inclusión social, productiva y política</v>
          </cell>
        </row>
        <row r="29">
          <cell r="C29">
            <v>27</v>
          </cell>
          <cell r="D29" t="str">
            <v>Cambio cultural para la gestión de la crisis climática</v>
          </cell>
          <cell r="E29" t="str">
            <v>Propósito 2 : Cambiar Nuestros Hábitos de Vida para Reverdecer a Bogotá y Adaptarnos y Mitigar la Crisis Climática</v>
          </cell>
        </row>
        <row r="30">
          <cell r="C30">
            <v>28</v>
          </cell>
          <cell r="D30" t="str">
            <v>Bogotá protectora de sus recursos naturales</v>
          </cell>
          <cell r="E30" t="str">
            <v>Propósito 2 : Cambiar Nuestros Hábitos de Vida para Reverdecer a Bogotá y Adaptarnos y Mitigar la Crisis Climática</v>
          </cell>
        </row>
        <row r="31">
          <cell r="C31">
            <v>29</v>
          </cell>
          <cell r="D31" t="str">
            <v>Asentamientos y entornos protectores</v>
          </cell>
          <cell r="E31" t="str">
            <v>Propósito 2 : Cambiar Nuestros Hábitos de Vida para Reverdecer a Bogotá y Adaptarnos y Mitigar la Crisis Climática</v>
          </cell>
        </row>
        <row r="32">
          <cell r="C32">
            <v>30</v>
          </cell>
          <cell r="D32" t="str">
            <v>Eficiencia en la atención de emergencias</v>
          </cell>
          <cell r="E32" t="str">
            <v>Propósito 2 : Cambiar Nuestros Hábitos de Vida para Reverdecer a Bogotá y Adaptarnos y Mitigar la Crisis Climática</v>
          </cell>
        </row>
        <row r="33">
          <cell r="C33">
            <v>31</v>
          </cell>
          <cell r="D33" t="str">
            <v xml:space="preserve"> Protección y valoración del patrimonio tangible e intangible en Bogotá y la región</v>
          </cell>
          <cell r="E33" t="str">
            <v>Propósito 2 : Cambiar Nuestros Hábitos de Vida para Reverdecer a Bogotá y Adaptarnos y Mitigar la Crisis Climática</v>
          </cell>
        </row>
        <row r="34">
          <cell r="C34">
            <v>32</v>
          </cell>
          <cell r="D34" t="str">
            <v>Revitalización urbana para la competitividad</v>
          </cell>
          <cell r="E34" t="str">
            <v>Propósito 2 : Cambiar Nuestros Hábitos de Vida para Reverdecer a Bogotá y Adaptarnos y Mitigar la Crisis Climática</v>
          </cell>
        </row>
        <row r="35">
          <cell r="C35">
            <v>33</v>
          </cell>
          <cell r="D35" t="str">
            <v>Más árboles y más y mejor espacio público</v>
          </cell>
          <cell r="E35" t="str">
            <v>Propósito 2 : Cambiar Nuestros Hábitos de Vida para Reverdecer a Bogotá y Adaptarnos y Mitigar la Crisis Climática</v>
          </cell>
        </row>
        <row r="36">
          <cell r="C36">
            <v>34</v>
          </cell>
          <cell r="D36" t="str">
            <v>Bogotá protectora de los animales</v>
          </cell>
          <cell r="E36" t="str">
            <v>Propósito 2 : Cambiar Nuestros Hábitos de Vida para Reverdecer a Bogotá y Adaptarnos y Mitigar la Crisis Climática</v>
          </cell>
        </row>
        <row r="37">
          <cell r="C37">
            <v>35</v>
          </cell>
          <cell r="D37" t="str">
            <v>Manejo y prevención de contaminación</v>
          </cell>
          <cell r="E37" t="str">
            <v>Propósito 2 : Cambiar Nuestros Hábitos de Vida para Reverdecer a Bogotá y Adaptarnos y Mitigar la Crisis Climática</v>
          </cell>
        </row>
        <row r="38">
          <cell r="C38">
            <v>36</v>
          </cell>
          <cell r="D38" t="str">
            <v>Manejo y saneamiento de los cuerpos de agua</v>
          </cell>
          <cell r="E38" t="str">
            <v>Propósito 2 : Cambiar Nuestros Hábitos de Vida para Reverdecer a Bogotá y Adaptarnos y Mitigar la Crisis Climática</v>
          </cell>
        </row>
        <row r="39">
          <cell r="C39">
            <v>37</v>
          </cell>
          <cell r="D39" t="str">
            <v>Provisión y mejoramiento de servicios públicos</v>
          </cell>
          <cell r="E39" t="str">
            <v>Propósito 2 : Cambiar Nuestros Hábitos de Vida para Reverdecer a Bogotá y Adaptarnos y Mitigar la Crisis Climática</v>
          </cell>
        </row>
        <row r="40">
          <cell r="C40">
            <v>38</v>
          </cell>
          <cell r="D40" t="str">
            <v>Ecoeficiencia, reciclaje, manejo de residuos e inclusión de la población recicladora</v>
          </cell>
          <cell r="E40" t="str">
            <v>Propósito 2 : Cambiar Nuestros Hábitos de Vida para Reverdecer a Bogotá y Adaptarnos y Mitigar la Crisis Climática</v>
          </cell>
        </row>
        <row r="41">
          <cell r="C41">
            <v>39</v>
          </cell>
          <cell r="D41" t="str">
            <v>Bogotá territorio de paz y atención integral a las víctimas del conflicto armado</v>
          </cell>
          <cell r="E41" t="str">
            <v>Propósito 3: Inspirar confianza y legitimidad para vivir sin miedo y ser epicentro de cultura ciudadana, paz y reconciliación</v>
          </cell>
        </row>
        <row r="42">
          <cell r="C42">
            <v>40</v>
          </cell>
          <cell r="D42" t="str">
            <v>Más mujeres viven una vida libre de violencias, se sienten seguras y acceden con confianza al sistema de justicia</v>
          </cell>
          <cell r="E42" t="str">
            <v>Propósito 3: Inspirar confianza y legitimidad para vivir sin miedo y ser epicentro de cultura ciudadana, paz y reconciliación</v>
          </cell>
        </row>
        <row r="43">
          <cell r="C43">
            <v>41</v>
          </cell>
          <cell r="D43" t="str">
            <v>Sin machismo ni violencias contra las mujeres, las niñas y los niños</v>
          </cell>
          <cell r="E43" t="str">
            <v>Propósito 3: Inspirar confianza y legitimidad para vivir sin miedo y ser epicentro de cultura ciudadana, paz y reconciliación</v>
          </cell>
        </row>
        <row r="44">
          <cell r="C44">
            <v>42</v>
          </cell>
          <cell r="D44" t="str">
            <v>Conciencia y cultura ciudadana para la seguridad, la convivencia y la construcción de confianza</v>
          </cell>
          <cell r="E44" t="str">
            <v>Propósito 3: Inspirar confianza y legitimidad para vivir sin miedo y ser epicentro de cultura ciudadana, paz y reconciliación</v>
          </cell>
        </row>
        <row r="45">
          <cell r="C45">
            <v>43</v>
          </cell>
          <cell r="D45" t="str">
            <v>Cultura ciudadana para la confianza, la convivencia y la participación desde la vida cotidiana</v>
          </cell>
          <cell r="E45" t="str">
            <v>Propósito 3: Inspirar confianza y legitimidad para vivir sin miedo y ser epicentro de cultura ciudadana, paz y reconciliación</v>
          </cell>
        </row>
        <row r="46">
          <cell r="C46">
            <v>44</v>
          </cell>
          <cell r="D46" t="str">
            <v>Autoconciencia, respeto y cuidado en el espacio público</v>
          </cell>
          <cell r="E46" t="str">
            <v>Propósito 3: Inspirar confianza y legitimidad para vivir sin miedo y ser epicentro de cultura ciudadana, paz y reconciliación</v>
          </cell>
        </row>
        <row r="47">
          <cell r="C47">
            <v>45</v>
          </cell>
          <cell r="D47" t="str">
            <v>Espacio público más seguro y construido colectivamente</v>
          </cell>
          <cell r="E47" t="str">
            <v>Propósito 3: Inspirar confianza y legitimidad para vivir sin miedo y ser epicentro de cultura ciudadana, paz y reconciliación</v>
          </cell>
        </row>
        <row r="48">
          <cell r="C48">
            <v>46</v>
          </cell>
          <cell r="D48" t="str">
            <v>Atención a jóvenes y adultos infractores con impacto en su proyecto de vida</v>
          </cell>
          <cell r="E48" t="str">
            <v>Propósito 3: Inspirar confianza y legitimidad para vivir sin miedo y ser epicentro de cultura ciudadana, paz y reconciliación</v>
          </cell>
        </row>
        <row r="49">
          <cell r="C49">
            <v>47</v>
          </cell>
          <cell r="D49" t="str">
            <v>Calidad de Vida y Derechos de la Población privada de la libertad</v>
          </cell>
          <cell r="E49" t="str">
            <v>Propósito 3: Inspirar confianza y legitimidad para vivir sin miedo y ser epicentro de cultura ciudadana, paz y reconciliación</v>
          </cell>
        </row>
        <row r="50">
          <cell r="C50">
            <v>48</v>
          </cell>
          <cell r="D50" t="str">
            <v>Plataforma institucional para la seguridad y justicia</v>
          </cell>
          <cell r="E50" t="str">
            <v>Propósito 3: Inspirar confianza y legitimidad para vivir sin miedo y ser epicentro de cultura ciudadana, paz y reconciliación</v>
          </cell>
        </row>
        <row r="51">
          <cell r="C51">
            <v>49</v>
          </cell>
          <cell r="D51" t="str">
            <v>Movilidad segura, sostenible y accesible</v>
          </cell>
          <cell r="E51" t="str">
            <v>Propósito 4: Hacer de Bogotá Región un modelo de movilidad multimodal, incluyente y sostenible</v>
          </cell>
        </row>
        <row r="52">
          <cell r="C52">
            <v>50</v>
          </cell>
          <cell r="D52" t="str">
            <v>Red de metros</v>
          </cell>
          <cell r="E52" t="str">
            <v>Propósito 4: Hacer de Bogotá Región un modelo de movilidad multimodal, incluyente y sostenible</v>
          </cell>
        </row>
        <row r="53">
          <cell r="C53">
            <v>51</v>
          </cell>
          <cell r="D53" t="str">
            <v>Gobierno Abierto</v>
          </cell>
          <cell r="E53" t="str">
            <v>Propósito 5: Construir Bogotá - Región con gobierno abierto, transparente y ciudadanía consciente</v>
          </cell>
        </row>
        <row r="54">
          <cell r="C54">
            <v>52</v>
          </cell>
          <cell r="D54" t="str">
            <v>Integración regional, distrital y local</v>
          </cell>
          <cell r="E54" t="str">
            <v>Propósito 5: Construir Bogotá - Región con gobierno abierto, transparente y ciudadanía consciente</v>
          </cell>
        </row>
        <row r="55">
          <cell r="C55">
            <v>53</v>
          </cell>
          <cell r="D55" t="str">
            <v>Información para la toma de decisiones</v>
          </cell>
          <cell r="E55" t="str">
            <v>Propósito 5: Construir Bogotá - Región con gobierno abierto, transparente y ciudadanía consciente</v>
          </cell>
        </row>
        <row r="56">
          <cell r="C56">
            <v>54</v>
          </cell>
          <cell r="D56" t="str">
            <v>Transformación digital y gestión de TIC para un territorio inteligente</v>
          </cell>
          <cell r="E56" t="str">
            <v>Propósito 5: Construir Bogotá - Región con gobierno abierto, transparente y ciudadanía consciente</v>
          </cell>
        </row>
        <row r="57">
          <cell r="C57">
            <v>55</v>
          </cell>
          <cell r="D57" t="str">
            <v>Fortalecimiento de cultura ciudadana y su institucionalidad</v>
          </cell>
          <cell r="E57" t="str">
            <v>Propósito 5: Construir Bogotá - Región con gobierno abierto, transparente y ciudadanía consciente</v>
          </cell>
        </row>
        <row r="58">
          <cell r="C58">
            <v>56</v>
          </cell>
          <cell r="D58" t="str">
            <v>Gestión pública efectiva</v>
          </cell>
          <cell r="E58" t="str">
            <v>Propósito 5: Construir Bogotá - Región con gobierno abierto, transparente y ciudadanía consciente</v>
          </cell>
        </row>
        <row r="59">
          <cell r="C59">
            <v>57</v>
          </cell>
          <cell r="D59" t="str">
            <v>Gestión pública local</v>
          </cell>
          <cell r="E59" t="str">
            <v>Propósito 5: Construir Bogotá - Región con gobierno abierto, transparente y ciudadanía consciente</v>
          </cell>
        </row>
      </sheetData>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CION ACUMULADA"/>
      <sheetName val="INVERSION"/>
      <sheetName val="Hoja1"/>
      <sheetName val="2. PAA"/>
      <sheetName val="3. CONSOLIDADO"/>
      <sheetName val="4. INSTRUCTIVO"/>
      <sheetName val="Proposito_programa"/>
      <sheetName val="Tipo"/>
      <sheetName val="Eje_Pilar_Prop1"/>
      <sheetName val="FUNCIONAMIENTO"/>
    </sheetNames>
    <sheetDataSet>
      <sheetData sheetId="0"/>
      <sheetData sheetId="1"/>
      <sheetData sheetId="2"/>
      <sheetData sheetId="3"/>
      <sheetData sheetId="4"/>
      <sheetData sheetId="5"/>
      <sheetData sheetId="6">
        <row r="3">
          <cell r="C3">
            <v>1</v>
          </cell>
        </row>
        <row r="4">
          <cell r="C4">
            <v>2</v>
          </cell>
        </row>
        <row r="5">
          <cell r="C5">
            <v>3</v>
          </cell>
        </row>
        <row r="6">
          <cell r="C6">
            <v>4</v>
          </cell>
        </row>
        <row r="7">
          <cell r="C7">
            <v>5</v>
          </cell>
        </row>
        <row r="8">
          <cell r="C8">
            <v>6</v>
          </cell>
        </row>
        <row r="9">
          <cell r="C9">
            <v>7</v>
          </cell>
        </row>
        <row r="10">
          <cell r="C10">
            <v>8</v>
          </cell>
        </row>
        <row r="11">
          <cell r="C11">
            <v>9</v>
          </cell>
        </row>
        <row r="12">
          <cell r="C12">
            <v>10</v>
          </cell>
        </row>
        <row r="13">
          <cell r="C13">
            <v>11</v>
          </cell>
        </row>
        <row r="14">
          <cell r="C14">
            <v>12</v>
          </cell>
        </row>
        <row r="15">
          <cell r="C15">
            <v>13</v>
          </cell>
        </row>
        <row r="16">
          <cell r="C16">
            <v>14</v>
          </cell>
        </row>
        <row r="17">
          <cell r="C17">
            <v>15</v>
          </cell>
        </row>
        <row r="18">
          <cell r="C18">
            <v>16</v>
          </cell>
        </row>
        <row r="19">
          <cell r="C19">
            <v>17</v>
          </cell>
        </row>
        <row r="20">
          <cell r="C20">
            <v>18</v>
          </cell>
        </row>
        <row r="21">
          <cell r="C21">
            <v>19</v>
          </cell>
        </row>
        <row r="22">
          <cell r="C22">
            <v>20</v>
          </cell>
        </row>
        <row r="23">
          <cell r="C23">
            <v>21</v>
          </cell>
        </row>
        <row r="24">
          <cell r="C24">
            <v>22</v>
          </cell>
        </row>
        <row r="25">
          <cell r="C25">
            <v>23</v>
          </cell>
        </row>
        <row r="26">
          <cell r="C26">
            <v>24</v>
          </cell>
        </row>
        <row r="27">
          <cell r="C27">
            <v>25</v>
          </cell>
        </row>
        <row r="28">
          <cell r="C28">
            <v>26</v>
          </cell>
        </row>
        <row r="29">
          <cell r="C29">
            <v>27</v>
          </cell>
        </row>
        <row r="30">
          <cell r="C30">
            <v>28</v>
          </cell>
        </row>
        <row r="31">
          <cell r="C31">
            <v>29</v>
          </cell>
        </row>
        <row r="32">
          <cell r="C32">
            <v>30</v>
          </cell>
        </row>
        <row r="33">
          <cell r="C33">
            <v>31</v>
          </cell>
        </row>
        <row r="34">
          <cell r="C34">
            <v>32</v>
          </cell>
        </row>
        <row r="35">
          <cell r="C35">
            <v>33</v>
          </cell>
        </row>
        <row r="36">
          <cell r="C36">
            <v>34</v>
          </cell>
        </row>
        <row r="37">
          <cell r="C37">
            <v>35</v>
          </cell>
        </row>
        <row r="38">
          <cell r="C38">
            <v>36</v>
          </cell>
        </row>
        <row r="39">
          <cell r="C39">
            <v>37</v>
          </cell>
        </row>
        <row r="40">
          <cell r="C40">
            <v>38</v>
          </cell>
        </row>
        <row r="41">
          <cell r="C41">
            <v>39</v>
          </cell>
        </row>
        <row r="42">
          <cell r="C42">
            <v>40</v>
          </cell>
        </row>
        <row r="43">
          <cell r="C43">
            <v>41</v>
          </cell>
        </row>
        <row r="44">
          <cell r="C44">
            <v>42</v>
          </cell>
        </row>
        <row r="45">
          <cell r="C45">
            <v>43</v>
          </cell>
        </row>
        <row r="46">
          <cell r="C46">
            <v>44</v>
          </cell>
        </row>
        <row r="47">
          <cell r="C47">
            <v>45</v>
          </cell>
        </row>
        <row r="48">
          <cell r="C48">
            <v>46</v>
          </cell>
        </row>
        <row r="49">
          <cell r="C49">
            <v>47</v>
          </cell>
        </row>
        <row r="50">
          <cell r="C50">
            <v>48</v>
          </cell>
        </row>
        <row r="51">
          <cell r="C51">
            <v>49</v>
          </cell>
        </row>
        <row r="52">
          <cell r="C52">
            <v>50</v>
          </cell>
        </row>
        <row r="53">
          <cell r="C53">
            <v>51</v>
          </cell>
        </row>
        <row r="54">
          <cell r="C54">
            <v>52</v>
          </cell>
        </row>
        <row r="55">
          <cell r="C55">
            <v>53</v>
          </cell>
        </row>
        <row r="56">
          <cell r="C56">
            <v>54</v>
          </cell>
        </row>
        <row r="57">
          <cell r="C57">
            <v>55</v>
          </cell>
        </row>
        <row r="58">
          <cell r="C58">
            <v>56</v>
          </cell>
        </row>
        <row r="59">
          <cell r="C59">
            <v>57</v>
          </cell>
        </row>
      </sheetData>
      <sheetData sheetId="7">
        <row r="2">
          <cell r="B2" t="str">
            <v>Obra pública</v>
          </cell>
          <cell r="C2" t="str">
            <v>Concurso de méritos</v>
          </cell>
          <cell r="D2" t="str">
            <v>Funcionamiento</v>
          </cell>
          <cell r="E2" t="str">
            <v>Persona Natural</v>
          </cell>
        </row>
        <row r="3">
          <cell r="B3" t="str">
            <v>Consultoría</v>
          </cell>
          <cell r="C3" t="str">
            <v>Contratación directa</v>
          </cell>
          <cell r="D3" t="str">
            <v>Inversión</v>
          </cell>
          <cell r="E3" t="str">
            <v>Persona Jurídica</v>
          </cell>
        </row>
        <row r="4">
          <cell r="B4" t="str">
            <v>Interventoría</v>
          </cell>
          <cell r="C4" t="str">
            <v>Contratación mínima cuantia</v>
          </cell>
          <cell r="D4" t="str">
            <v>Operación</v>
          </cell>
          <cell r="E4" t="str">
            <v>Unión Temporal</v>
          </cell>
        </row>
        <row r="5">
          <cell r="B5" t="str">
            <v>Contratos de prestación de servicios</v>
          </cell>
          <cell r="C5" t="str">
            <v>Selección abreviada</v>
          </cell>
          <cell r="E5" t="str">
            <v>Consorcio</v>
          </cell>
        </row>
        <row r="6">
          <cell r="B6" t="str">
            <v>Contratos de prestación de servicios profesionales y de apoyo a la gestión</v>
          </cell>
          <cell r="C6" t="str">
            <v>Licitación pública</v>
          </cell>
        </row>
        <row r="7">
          <cell r="B7" t="str">
            <v>Compraventa de bienes muebles</v>
          </cell>
          <cell r="C7" t="str">
            <v>Régimen privado</v>
          </cell>
        </row>
        <row r="8">
          <cell r="B8" t="str">
            <v>Compraventa de bienes inmuebles</v>
          </cell>
          <cell r="C8" t="str">
            <v>Régimen especial</v>
          </cell>
        </row>
        <row r="9">
          <cell r="B9" t="str">
            <v>Arrendamiento de bienes muebles</v>
          </cell>
        </row>
        <row r="10">
          <cell r="B10" t="str">
            <v>Arrendamiento de bienes inmuebles</v>
          </cell>
        </row>
        <row r="11">
          <cell r="B11" t="str">
            <v>Seguros</v>
          </cell>
        </row>
        <row r="12">
          <cell r="B12" t="str">
            <v>Suministro</v>
          </cell>
          <cell r="C12" t="str">
            <v xml:space="preserve">Subasta inversa </v>
          </cell>
        </row>
        <row r="13">
          <cell r="B13" t="str">
            <v>Empréstitos</v>
          </cell>
          <cell r="C13" t="str">
            <v>Bolsas de productos</v>
          </cell>
        </row>
        <row r="14">
          <cell r="B14" t="str">
            <v>Fiducia mercantil o encargo fiduciario</v>
          </cell>
          <cell r="C14" t="str">
            <v xml:space="preserve">Acuerdo marco de precios </v>
          </cell>
        </row>
        <row r="15">
          <cell r="B15" t="str">
            <v xml:space="preserve">Concesión </v>
          </cell>
          <cell r="C15" t="str">
            <v xml:space="preserve">Selección abreviada por menor cuantía </v>
          </cell>
        </row>
        <row r="16">
          <cell r="B16" t="str">
            <v>Convenios de cooperacion</v>
          </cell>
        </row>
        <row r="17">
          <cell r="B17" t="str">
            <v>Contratos interadministrativos</v>
          </cell>
        </row>
        <row r="18">
          <cell r="B18" t="str">
            <v xml:space="preserve">Convenios de apoyo y/o convenios de asociación </v>
          </cell>
          <cell r="C18" t="str">
            <v>Urgencia manifiesta</v>
          </cell>
        </row>
        <row r="19">
          <cell r="B19" t="str">
            <v>Asociaciones público privadas</v>
          </cell>
          <cell r="C19" t="str">
            <v>Contratación de empréstitos</v>
          </cell>
        </row>
        <row r="20">
          <cell r="B20" t="str">
            <v>Otros</v>
          </cell>
          <cell r="C20" t="str">
            <v>Contratos interadministrativos</v>
          </cell>
        </row>
        <row r="21">
          <cell r="B21" t="str">
            <v>Otros gastos</v>
          </cell>
          <cell r="C21" t="str">
            <v>Contratación de bienes y servicios en el sector Defensa y en el Departamento Administrativo de Seguridad, DAS</v>
          </cell>
        </row>
        <row r="22">
          <cell r="C22" t="str">
            <v>Contratos para el desarrollo de actividades científicas y tecnológicas</v>
          </cell>
        </row>
        <row r="23">
          <cell r="B23" t="str">
            <v>Gestión Pública</v>
          </cell>
          <cell r="C23" t="str">
            <v>Contratos de encargo fiduciario que celebren las entidades territoriales cuando inician el Acuerdo de Reestructuración de Pasivos</v>
          </cell>
        </row>
        <row r="24">
          <cell r="B24" t="str">
            <v>Gobierno</v>
          </cell>
          <cell r="C24" t="str">
            <v>Cuando no exista pluralidad de oferentes en el mercado</v>
          </cell>
        </row>
        <row r="25">
          <cell r="B25" t="str">
            <v>Hacienda</v>
          </cell>
          <cell r="C25" t="str">
            <v>Prestación de servicios profesionales y de apoyo a la gestión, o para la ejecución de trabajos artísticos que sólo puedan encomendarse a determinadas personas naturales;</v>
          </cell>
        </row>
        <row r="26">
          <cell r="B26" t="str">
            <v>Planeación</v>
          </cell>
          <cell r="C26" t="str">
            <v>El arrendamiento o adquisición de inmuebles</v>
          </cell>
        </row>
        <row r="27">
          <cell r="B27" t="str">
            <v>Desarrollo Económico, Industria y Turismo</v>
          </cell>
          <cell r="C27" t="str">
            <v>Contratación de bienes y servicios de la Dirección Nacional de Inteligencia (DNI)</v>
          </cell>
        </row>
        <row r="28">
          <cell r="B28" t="str">
            <v>Educación</v>
          </cell>
        </row>
        <row r="29">
          <cell r="B29" t="str">
            <v>Salud</v>
          </cell>
        </row>
        <row r="30">
          <cell r="B30" t="str">
            <v>Integración Social</v>
          </cell>
          <cell r="C30" t="str">
            <v>Decreto 92 de 2017</v>
          </cell>
        </row>
        <row r="31">
          <cell r="B31" t="str">
            <v>Cultura, Recreación y Deporte</v>
          </cell>
          <cell r="C31" t="str">
            <v>No aplica</v>
          </cell>
        </row>
        <row r="32">
          <cell r="B32" t="str">
            <v>Ambiente</v>
          </cell>
        </row>
        <row r="33">
          <cell r="B33" t="str">
            <v>Movilidad</v>
          </cell>
        </row>
        <row r="34">
          <cell r="B34" t="str">
            <v>Hábitat</v>
          </cell>
        </row>
        <row r="35">
          <cell r="B35" t="str">
            <v>Mujeres</v>
          </cell>
        </row>
        <row r="36">
          <cell r="B36" t="str">
            <v>Seguridad, Convivencia y Justicia</v>
          </cell>
        </row>
        <row r="37">
          <cell r="B37" t="str">
            <v>Gestión Juridíca</v>
          </cell>
        </row>
      </sheetData>
      <sheetData sheetId="8"/>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 a Dici 31 de 2018orig"/>
      <sheetName val="Formato a Dici 31 de 2018"/>
      <sheetName val="INVERSION"/>
      <sheetName val="FUNCIONAMIENTO"/>
      <sheetName val="Instructivo"/>
      <sheetName val="Equivalencia BH-BMPT"/>
      <sheetName val="Tipo "/>
      <sheetName val="Ctos suscrito x Trimestre"/>
    </sheetNames>
    <sheetDataSet>
      <sheetData sheetId="0"/>
      <sheetData sheetId="1" refreshError="1"/>
      <sheetData sheetId="2" refreshError="1"/>
      <sheetData sheetId="3" refreshError="1"/>
      <sheetData sheetId="4" refreshError="1"/>
      <sheetData sheetId="5" refreshError="1"/>
      <sheetData sheetId="6">
        <row r="2">
          <cell r="C2" t="str">
            <v>Concurso de méritos</v>
          </cell>
          <cell r="D2" t="str">
            <v>Funcionamiento</v>
          </cell>
        </row>
        <row r="3">
          <cell r="C3" t="str">
            <v>Contratación directa</v>
          </cell>
          <cell r="D3" t="str">
            <v>Inversión</v>
          </cell>
        </row>
        <row r="4">
          <cell r="C4" t="str">
            <v xml:space="preserve">Contratación mínima cuantia </v>
          </cell>
          <cell r="D4" t="str">
            <v>Operación</v>
          </cell>
        </row>
        <row r="5">
          <cell r="C5" t="str">
            <v xml:space="preserve">Selección abreviada </v>
          </cell>
        </row>
        <row r="6">
          <cell r="C6" t="str">
            <v>Licitación pública</v>
          </cell>
        </row>
        <row r="7">
          <cell r="C7" t="str">
            <v xml:space="preserve">Régimen privado </v>
          </cell>
        </row>
        <row r="8">
          <cell r="C8" t="str">
            <v>Regimen especial</v>
          </cell>
        </row>
        <row r="12">
          <cell r="C12" t="str">
            <v xml:space="preserve">Subasta inversa </v>
          </cell>
        </row>
        <row r="13">
          <cell r="C13" t="str">
            <v>Bolsas de productos</v>
          </cell>
        </row>
        <row r="14">
          <cell r="C14" t="str">
            <v xml:space="preserve">Acuerdo marco de precios </v>
          </cell>
        </row>
        <row r="15">
          <cell r="C15" t="str">
            <v xml:space="preserve">Selección abreviada por menor cuantía </v>
          </cell>
        </row>
        <row r="18">
          <cell r="C18" t="str">
            <v>Urgencia manifiesta</v>
          </cell>
        </row>
        <row r="19">
          <cell r="C19" t="str">
            <v>Contratación de empréstitos</v>
          </cell>
        </row>
        <row r="20">
          <cell r="C20" t="str">
            <v>Contratos interadministrativos</v>
          </cell>
        </row>
        <row r="21">
          <cell r="C21" t="str">
            <v>Contratación de bienes y servicios en el sector Defensa y en el Departamento Administrativo de Seguridad, DAS</v>
          </cell>
        </row>
        <row r="22">
          <cell r="C22" t="str">
            <v>Contratos para el desarrollo de actividades científicas y tecnológicas</v>
          </cell>
        </row>
        <row r="23">
          <cell r="C23" t="str">
            <v>Contratos de encargo fiduciario que celebren las entidades territoriales cuando inician el Acuerdo de Reestructuración de Pasivos</v>
          </cell>
        </row>
        <row r="24">
          <cell r="C24" t="str">
            <v>Cuando no exista pluralidad de oferentes en el mercado</v>
          </cell>
        </row>
        <row r="25">
          <cell r="C25" t="str">
            <v>Prestación de servicios profesionales y de apoyo a la gestión, o para la ejecución de trabajos artísticos que sólo puedan encomendarse a determinadas personas naturales;</v>
          </cell>
        </row>
        <row r="26">
          <cell r="C26" t="str">
            <v>El arrendamiento o adquisición de inmuebles</v>
          </cell>
        </row>
        <row r="27">
          <cell r="C27" t="str">
            <v>Contratación de bienes y servicios de la Dirección Nacional de Inteligencia (DNI)</v>
          </cell>
        </row>
        <row r="30">
          <cell r="C30" t="str">
            <v>Decreto 92 de 2017</v>
          </cell>
        </row>
      </sheetData>
      <sheetData sheetId="7">
        <row r="3">
          <cell r="L3" t="str">
            <v>Enero-marzo</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RACION "/>
      <sheetName val="FUNCIONAMIENTO "/>
      <sheetName val="Formato a Dici 31 de 2018"/>
      <sheetName val="Instructivo"/>
      <sheetName val="Equivalencia BH-BMPT"/>
      <sheetName val="Tipo "/>
    </sheetNames>
    <sheetDataSet>
      <sheetData sheetId="0" refreshError="1"/>
      <sheetData sheetId="1" refreshError="1"/>
      <sheetData sheetId="2" refreshError="1"/>
      <sheetData sheetId="3" refreshError="1"/>
      <sheetData sheetId="4" refreshError="1"/>
      <sheetData sheetId="5">
        <row r="2">
          <cell r="C2" t="str">
            <v>Concurso de méritos</v>
          </cell>
          <cell r="D2" t="str">
            <v>Funcionamiento</v>
          </cell>
        </row>
        <row r="3">
          <cell r="C3" t="str">
            <v>Contratación directa</v>
          </cell>
          <cell r="D3" t="str">
            <v>Inversión</v>
          </cell>
        </row>
        <row r="4">
          <cell r="C4" t="str">
            <v xml:space="preserve">Contratación mínima cuantia </v>
          </cell>
          <cell r="D4" t="str">
            <v>Operación</v>
          </cell>
        </row>
        <row r="5">
          <cell r="C5" t="str">
            <v xml:space="preserve">Selección abreviada </v>
          </cell>
        </row>
        <row r="6">
          <cell r="C6" t="str">
            <v>Licitación pública</v>
          </cell>
        </row>
        <row r="7">
          <cell r="C7" t="str">
            <v xml:space="preserve">Régimen privado </v>
          </cell>
        </row>
        <row r="8">
          <cell r="C8" t="str">
            <v>Regimen especial</v>
          </cell>
        </row>
        <row r="12">
          <cell r="C12" t="str">
            <v xml:space="preserve">Subasta inversa </v>
          </cell>
        </row>
        <row r="13">
          <cell r="C13" t="str">
            <v>Bolsas de productos</v>
          </cell>
        </row>
        <row r="14">
          <cell r="C14" t="str">
            <v xml:space="preserve">Acuerdo marco de precios </v>
          </cell>
        </row>
        <row r="15">
          <cell r="C15" t="str">
            <v xml:space="preserve">Selección abreviada por menor cuantía </v>
          </cell>
        </row>
        <row r="18">
          <cell r="C18" t="str">
            <v>Urgencia manifiesta</v>
          </cell>
        </row>
        <row r="19">
          <cell r="C19" t="str">
            <v>Contratación de empréstitos</v>
          </cell>
        </row>
        <row r="20">
          <cell r="C20" t="str">
            <v>Contratos interadministrativos</v>
          </cell>
        </row>
        <row r="21">
          <cell r="C21" t="str">
            <v>Contratación de bienes y servicios en el sector Defensa y en el Departamento Administrativo de Seguridad, DAS</v>
          </cell>
        </row>
        <row r="22">
          <cell r="C22" t="str">
            <v>Contratos para el desarrollo de actividades científicas y tecnológicas</v>
          </cell>
        </row>
        <row r="23">
          <cell r="C23" t="str">
            <v>Contratos de encargo fiduciario que celebren las entidades territoriales cuando inician el Acuerdo de Reestructuración de Pasivos</v>
          </cell>
        </row>
        <row r="24">
          <cell r="C24" t="str">
            <v>Cuando no exista pluralidad de oferentes en el mercado</v>
          </cell>
        </row>
        <row r="25">
          <cell r="C25" t="str">
            <v>Prestación de servicios profesionales y de apoyo a la gestión, o para la ejecución de trabajos artísticos que sólo puedan encomendarse a determinadas personas naturales;</v>
          </cell>
        </row>
        <row r="26">
          <cell r="C26" t="str">
            <v>El arrendamiento o adquisición de inmuebles</v>
          </cell>
        </row>
        <row r="27">
          <cell r="C27" t="str">
            <v>Contratación de bienes y servicios de la Dirección Nacional de Inteligencia (DNI)</v>
          </cell>
        </row>
        <row r="29">
          <cell r="C29">
            <v>0</v>
          </cell>
        </row>
        <row r="30">
          <cell r="C30" t="str">
            <v>Decreto 92 de 2017</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2020orig"/>
      <sheetName val="Formato2020 "/>
      <sheetName val="Instructivo"/>
      <sheetName val="Tipo"/>
      <sheetName val="Eje_Pilar_Prop"/>
      <sheetName val="validación"/>
    </sheetNames>
    <sheetDataSet>
      <sheetData sheetId="0"/>
      <sheetData sheetId="1">
        <row r="14">
          <cell r="I14" t="str">
            <v>Funcionamiento</v>
          </cell>
        </row>
      </sheetData>
      <sheetData sheetId="2"/>
      <sheetData sheetId="3">
        <row r="2">
          <cell r="D2" t="str">
            <v>Funcionamiento</v>
          </cell>
        </row>
        <row r="3">
          <cell r="D3" t="str">
            <v>Inversión</v>
          </cell>
        </row>
        <row r="4">
          <cell r="D4" t="str">
            <v>Operación</v>
          </cell>
        </row>
      </sheetData>
      <sheetData sheetId="4"/>
      <sheetData sheetId="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2020 "/>
      <sheetName val="PREDIS"/>
      <sheetName val="Instructivo"/>
      <sheetName val="Tipo"/>
      <sheetName val="Eje_Pilar_Prop"/>
    </sheetNames>
    <sheetDataSet>
      <sheetData sheetId="0"/>
      <sheetData sheetId="1"/>
      <sheetData sheetId="2"/>
      <sheetData sheetId="3">
        <row r="2">
          <cell r="C2" t="str">
            <v>Concurso de méritos</v>
          </cell>
          <cell r="D2" t="str">
            <v>Funcionamiento</v>
          </cell>
        </row>
        <row r="3">
          <cell r="C3" t="str">
            <v>Contratación directa</v>
          </cell>
          <cell r="D3" t="str">
            <v>Inversión</v>
          </cell>
        </row>
        <row r="4">
          <cell r="C4" t="str">
            <v>Contratación mínima cuantia</v>
          </cell>
          <cell r="D4" t="str">
            <v>Operación</v>
          </cell>
        </row>
        <row r="5">
          <cell r="C5" t="str">
            <v>Selección abreviada</v>
          </cell>
        </row>
        <row r="6">
          <cell r="C6" t="str">
            <v>Licitación pública</v>
          </cell>
        </row>
        <row r="7">
          <cell r="C7" t="str">
            <v>Régimen privado</v>
          </cell>
        </row>
        <row r="8">
          <cell r="C8" t="str">
            <v>Régimen especial</v>
          </cell>
        </row>
        <row r="33">
          <cell r="C33" t="str">
            <v>SECOP I</v>
          </cell>
        </row>
        <row r="34">
          <cell r="C34" t="str">
            <v>SECOP II</v>
          </cell>
        </row>
        <row r="36">
          <cell r="C36" t="str">
            <v>Bogotá Mejor para Todos</v>
          </cell>
        </row>
        <row r="37">
          <cell r="C37" t="str">
            <v>Un Nuevo Contrato Social y Ambiental para la Bogotá del Siglo XXI</v>
          </cell>
        </row>
      </sheetData>
      <sheetData sheetId="4">
        <row r="2">
          <cell r="C2" t="str">
            <v>No. Programa</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UNCIONAMIENTO"/>
      <sheetName val="Ctos suscrito x Trimestre"/>
      <sheetName val="INVERSION"/>
      <sheetName val="1. INFORMACION ACUMULADA"/>
      <sheetName val="CORRECIONES A REALIZAR 1"/>
      <sheetName val="2. PAA"/>
      <sheetName val="3. CONSOLIDADO"/>
      <sheetName val="4. INSTRUCTIVO"/>
      <sheetName val="Proposito_programa"/>
      <sheetName val="Tipo"/>
      <sheetName val="Eje_Pilar_Prop1"/>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ow r="2">
          <cell r="E2" t="str">
            <v>Persona Natural</v>
          </cell>
        </row>
        <row r="3">
          <cell r="E3" t="str">
            <v>Persona Jurídica</v>
          </cell>
        </row>
        <row r="4">
          <cell r="E4" t="str">
            <v>Unión Temporal</v>
          </cell>
        </row>
        <row r="5">
          <cell r="E5" t="str">
            <v>Consorcio</v>
          </cell>
        </row>
      </sheetData>
      <sheetData sheetId="1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CION ACUMULADA"/>
      <sheetName val="2. INFORMACION II CUATRIMESTRE"/>
      <sheetName val="3. PAA"/>
      <sheetName val="4. CONSOLIDADO"/>
      <sheetName val="5. INSTRUCTIVO"/>
      <sheetName val="Tipo"/>
      <sheetName val="Eje_Pilar_Prop"/>
    </sheetNames>
    <sheetDataSet>
      <sheetData sheetId="0"/>
      <sheetData sheetId="1"/>
      <sheetData sheetId="2"/>
      <sheetData sheetId="3"/>
      <sheetData sheetId="4"/>
      <sheetData sheetId="5">
        <row r="2">
          <cell r="B2" t="str">
            <v>Obra pública</v>
          </cell>
        </row>
        <row r="36">
          <cell r="C36" t="str">
            <v>Bogotá Mejor para Todos</v>
          </cell>
        </row>
        <row r="37">
          <cell r="C37" t="str">
            <v>Un Nuevo Contrato Social y Ambiental para la Bogotá del Siglo XXI</v>
          </cell>
        </row>
      </sheetData>
      <sheetData sheetId="6">
        <row r="3">
          <cell r="C3">
            <v>1</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2020 "/>
      <sheetName val="Instructivo"/>
      <sheetName val="Tipo"/>
      <sheetName val="Eje_Pilar_Prop"/>
    </sheetNames>
    <sheetDataSet>
      <sheetData sheetId="0"/>
      <sheetData sheetId="1"/>
      <sheetData sheetId="2">
        <row r="36">
          <cell r="C36" t="str">
            <v>Bogotá Mejor para Todos</v>
          </cell>
        </row>
        <row r="37">
          <cell r="C37" t="str">
            <v>Un Nuevo Contrato Social y Ambiental para la Bogotá del Siglo XXI</v>
          </cell>
        </row>
      </sheetData>
      <sheetData sheetId="3"/>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Natalia Sofía Beltrán Ballén" refreshedDate="44623.510900000001" createdVersion="7" refreshedVersion="7" minRefreshableVersion="3" recordCount="324" xr:uid="{8481A994-8202-4DD6-8F2E-CD91148D35EF}">
  <cacheSource type="worksheet">
    <worksheetSource ref="A13:AQ337" sheet="1. INFORMACION ACUMULADA"/>
  </cacheSource>
  <cacheFields count="43">
    <cacheField name="Cuenta contratos" numFmtId="0">
      <sharedItems containsString="0" containsBlank="1" containsNumber="1" containsInteger="1" minValue="0" maxValue="1"/>
    </cacheField>
    <cacheField name="Número Contrato" numFmtId="0">
      <sharedItems containsBlank="1"/>
    </cacheField>
    <cacheField name="Año" numFmtId="0">
      <sharedItems containsSemiMixedTypes="0" containsString="0" containsNumber="1" containsInteger="1" minValue="2019" maxValue="2021" count="3">
        <n v="2021"/>
        <n v="2019"/>
        <n v="2020"/>
      </sharedItems>
    </cacheField>
    <cacheField name="Número de proceso contractual _x000a_SECOP" numFmtId="0">
      <sharedItems containsBlank="1" containsMixedTypes="1" containsNumber="1" containsInteger="1" minValue="40267" maxValue="83390"/>
    </cacheField>
    <cacheField name="Link proceso SECOP" numFmtId="0">
      <sharedItems containsBlank="1" longText="1"/>
    </cacheField>
    <cacheField name="Tipo de contrato " numFmtId="0">
      <sharedItems count="11">
        <s v="Contratos de prestación de servicios profesionales y de apoyo a la gestión"/>
        <s v="Contratos de prestación de servicios"/>
        <s v="Arrendamiento de bienes inmuebles"/>
        <s v="Seguros"/>
        <s v="Contratos interadministrativos"/>
        <s v="Suministro"/>
        <s v="Interventoría"/>
        <s v="Consultoría"/>
        <s v="Otros"/>
        <s v="Obra pública"/>
        <s v="Otros gastos"/>
      </sharedItems>
    </cacheField>
    <cacheField name="Modalidad de Selección" numFmtId="0">
      <sharedItems count="6">
        <s v="Contratación directa"/>
        <s v="Contratación mínima cuantia"/>
        <s v="Selección abreviada"/>
        <s v="Licitación pública"/>
        <s v="Concurso de méritos"/>
        <s v="Otros gastos"/>
      </sharedItems>
    </cacheField>
    <cacheField name="Procedimiento o causal" numFmtId="0">
      <sharedItems/>
    </cacheField>
    <cacheField name="Objeto" numFmtId="0">
      <sharedItems longText="1"/>
    </cacheField>
    <cacheField name="Afectación" numFmtId="0">
      <sharedItems count="2">
        <s v="Inversión"/>
        <s v="Funcionamiento"/>
      </sharedItems>
    </cacheField>
    <cacheField name="Plan de Desarrollo Distrital" numFmtId="0">
      <sharedItems/>
    </cacheField>
    <cacheField name="Número Programa" numFmtId="0">
      <sharedItems containsMixedTypes="1" containsNumber="1" containsInteger="1" minValue="1" maxValue="57"/>
    </cacheField>
    <cacheField name="Equivalencia número de programa" numFmtId="0">
      <sharedItems containsBlank="1"/>
    </cacheField>
    <cacheField name="Propósito" numFmtId="0">
      <sharedItems containsBlank="1"/>
    </cacheField>
    <cacheField name="Número Proyecto" numFmtId="0">
      <sharedItems containsString="0" containsBlank="1" containsNumber="1" containsInteger="1" minValue="1583" maxValue="1696"/>
    </cacheField>
    <cacheField name="Número de proponentes" numFmtId="0">
      <sharedItems containsString="0" containsBlank="1" containsNumber="1" containsInteger="1" minValue="1" maxValue="14"/>
    </cacheField>
    <cacheField name="Número  de Identificación del contratista_x000a_(Cédula o NIT sin puntos, comas ni caracteres especiales y sin digito de verificación)" numFmtId="1">
      <sharedItems containsString="0" containsBlank="1" containsNumber="1" containsInteger="1" minValue="174188" maxValue="9015530603"/>
    </cacheField>
    <cacheField name="Nombre del contratista_x000a_  (según el caso: nombres y apellidos o Razón social y Tipo societario)" numFmtId="1">
      <sharedItems containsBlank="1"/>
    </cacheField>
    <cacheField name="Naturaleza Jurídica" numFmtId="1">
      <sharedItems containsBlank="1"/>
    </cacheField>
    <cacheField name="Número  de Identificación del integrante del Consorcio o U.T._x000a_(Cédula o NIT sin puntos, comas ni caracteres especiales y sin digito de verificación)" numFmtId="0">
      <sharedItems containsString="0" containsBlank="1" containsNumber="1" containsInteger="1" minValue="79125314" maxValue="9011981630"/>
    </cacheField>
    <cacheField name="Nombre del Integrante del Consorcio o U.T. y Tipo societario_x000a_ (Según el caso: nombres y apellidos o razón social y tipo societario)" numFmtId="0">
      <sharedItems containsBlank="1"/>
    </cacheField>
    <cacheField name="% Participación (indicar solo el numero del porcentaje, sin caracteres especiales)" numFmtId="0">
      <sharedItems containsString="0" containsBlank="1" containsNumber="1" minValue="0.05" maxValue="0.7"/>
    </cacheField>
    <cacheField name="Valor Inicial del contrato" numFmtId="3">
      <sharedItems containsString="0" containsBlank="1" containsNumber="1" containsInteger="1" minValue="15090" maxValue="4356000000"/>
    </cacheField>
    <cacheField name="Valor total reducciones _x000a_(En valor negativo)" numFmtId="0">
      <sharedItems containsString="0" containsBlank="1" containsNumber="1" containsInteger="1" minValue="-54626667" maxValue="-17555206"/>
    </cacheField>
    <cacheField name="Número de adiciones" numFmtId="0">
      <sharedItems containsString="0" containsBlank="1" containsNumber="1" containsInteger="1" minValue="1" maxValue="2"/>
    </cacheField>
    <cacheField name="Valor total de adiciones " numFmtId="0">
      <sharedItems containsString="0" containsBlank="1" containsNumber="1" containsInteger="1" minValue="900000" maxValue="655139732"/>
    </cacheField>
    <cacheField name="Valor Final " numFmtId="3">
      <sharedItems containsString="0" containsBlank="1" containsNumber="1" containsInteger="1" minValue="0" maxValue="5004200000"/>
    </cacheField>
    <cacheField name="Giros (Valor en pesos)" numFmtId="0">
      <sharedItems containsString="0" containsBlank="1" containsNumber="1" containsInteger="1" minValue="15090" maxValue="2894552000"/>
    </cacheField>
    <cacheField name="Fecha de suscripción (DD/MM/AAAA)" numFmtId="171">
      <sharedItems containsNonDate="0" containsDate="1" containsString="0" containsBlank="1" minDate="2021-02-03T00:00:00" maxDate="2022-01-01T00:00:00" count="110">
        <d v="2021-02-03T00:00:00"/>
        <d v="2021-02-04T00:00:00"/>
        <d v="2021-02-05T00:00:00"/>
        <d v="2021-02-09T00:00:00"/>
        <d v="2021-02-10T00:00:00"/>
        <d v="2021-02-11T00:00:00"/>
        <d v="2021-02-15T00:00:00"/>
        <d v="2021-02-16T00:00:00"/>
        <d v="2021-02-17T00:00:00"/>
        <d v="2021-02-18T00:00:00"/>
        <d v="2021-02-19T00:00:00"/>
        <d v="2021-02-23T00:00:00"/>
        <d v="2021-02-22T00:00:00"/>
        <d v="2021-02-24T00:00:00"/>
        <d v="2021-02-25T00:00:00"/>
        <d v="2021-02-26T00:00:00"/>
        <d v="2021-03-01T00:00:00"/>
        <d v="2021-03-04T00:00:00"/>
        <d v="2021-03-02T00:00:00"/>
        <d v="2021-03-12T00:00:00"/>
        <d v="2021-03-05T00:00:00"/>
        <d v="2021-03-08T00:00:00"/>
        <d v="2021-03-11T00:00:00"/>
        <d v="2021-03-16T00:00:00"/>
        <d v="2021-03-15T00:00:00"/>
        <d v="2021-03-18T00:00:00"/>
        <d v="2021-03-17T00:00:00"/>
        <d v="2021-04-23T00:00:00"/>
        <d v="2021-03-19T00:00:00"/>
        <d v="2021-03-24T00:00:00"/>
        <d v="2021-03-25T00:00:00"/>
        <d v="2021-03-26T00:00:00"/>
        <d v="2021-03-29T00:00:00"/>
        <d v="2021-03-30T00:00:00"/>
        <d v="2021-04-07T00:00:00"/>
        <d v="2021-04-12T00:00:00"/>
        <d v="2021-04-14T00:00:00"/>
        <d v="2021-04-26T00:00:00"/>
        <d v="2021-04-27T00:00:00"/>
        <d v="2021-05-05T00:00:00"/>
        <d v="2021-05-11T00:00:00"/>
        <d v="2021-05-24T00:00:00"/>
        <d v="2021-05-26T00:00:00"/>
        <d v="2021-06-01T00:00:00"/>
        <d v="2021-06-11T00:00:00"/>
        <d v="2021-06-02T00:00:00"/>
        <d v="2021-06-21T00:00:00"/>
        <d v="2021-06-22T00:00:00"/>
        <d v="2021-06-29T00:00:00"/>
        <d v="2021-07-02T00:00:00"/>
        <d v="2021-07-06T00:00:00"/>
        <d v="2021-07-13T00:00:00"/>
        <d v="2021-06-28T00:00:00"/>
        <d v="2021-07-19T00:00:00"/>
        <d v="2021-07-23T00:00:00"/>
        <d v="2021-08-10T00:00:00"/>
        <d v="2021-08-04T00:00:00"/>
        <d v="2021-08-19T00:00:00"/>
        <d v="2021-08-20T00:00:00"/>
        <d v="2021-08-27T00:00:00"/>
        <d v="2021-08-25T00:00:00"/>
        <d v="2021-08-30T00:00:00"/>
        <d v="2021-08-31T00:00:00"/>
        <d v="2021-09-10T00:00:00"/>
        <d v="2021-09-02T00:00:00"/>
        <d v="2021-09-06T00:00:00"/>
        <d v="2021-09-13T00:00:00"/>
        <d v="2021-09-16T00:00:00"/>
        <d v="2021-09-21T00:00:00"/>
        <d v="2021-09-23T00:00:00"/>
        <d v="2021-09-28T00:00:00"/>
        <d v="2021-11-09T00:00:00"/>
        <d v="2021-09-30T00:00:00"/>
        <d v="2021-10-08T00:00:00"/>
        <d v="2021-10-21T00:00:00"/>
        <d v="2021-10-22T00:00:00"/>
        <d v="2021-10-28T00:00:00"/>
        <d v="2021-11-24T00:00:00"/>
        <d v="2021-11-12T00:00:00"/>
        <d v="2021-12-16T00:00:00"/>
        <d v="2021-12-13T00:00:00"/>
        <d v="2021-12-30T00:00:00"/>
        <d v="2021-12-28T00:00:00"/>
        <d v="2021-12-27T00:00:00"/>
        <d v="2021-12-31T00:00:00"/>
        <d v="2021-10-25T00:00:00"/>
        <d v="2021-04-30T00:00:00"/>
        <d v="2021-06-09T00:00:00"/>
        <d v="2021-09-17T00:00:00"/>
        <d v="2021-07-10T00:00:00"/>
        <d v="2021-07-22T00:00:00"/>
        <d v="2021-08-24T00:00:00"/>
        <d v="2021-11-25T00:00:00"/>
        <d v="2021-12-22T00:00:00"/>
        <d v="2021-05-18T00:00:00"/>
        <m/>
        <d v="2021-02-08T00:00:00"/>
        <d v="2021-04-06T00:00:00"/>
        <d v="2021-03-09T00:00:00"/>
        <d v="2021-06-10T00:00:00"/>
        <d v="2021-07-14T00:00:00"/>
        <d v="2021-05-10T00:00:00"/>
        <d v="2021-05-13T00:00:00"/>
        <d v="2021-05-31T00:00:00"/>
        <d v="2021-04-28T00:00:00"/>
        <d v="2021-11-29T00:00:00"/>
        <d v="2021-12-10T00:00:00"/>
        <d v="2021-12-23T00:00:00"/>
        <d v="2021-07-09T00:00:00"/>
        <d v="2021-07-27T00:00:00"/>
      </sharedItems>
      <fieldGroup base="28">
        <rangePr groupBy="quarters" startDate="2021-02-03T00:00:00" endDate="2022-01-01T00:00:00"/>
        <groupItems count="6">
          <s v="(en blanco)"/>
          <s v="Trim.1"/>
          <s v="Trim.2"/>
          <s v="Trim.3"/>
          <s v="Trim.4"/>
          <s v="&gt;1/01/2022"/>
        </groupItems>
      </fieldGroup>
    </cacheField>
    <cacheField name="Fecha de inicio (DD/MM/AAAA)" numFmtId="0">
      <sharedItems containsNonDate="0" containsDate="1" containsString="0" containsBlank="1" minDate="2021-02-05T00:00:00" maxDate="2022-01-06T00:00:00"/>
    </cacheField>
    <cacheField name="Fecha de terminación (DD/MM/AAAA)" numFmtId="0">
      <sharedItems containsNonDate="0" containsDate="1" containsString="0" containsBlank="1" minDate="2021-03-26T00:00:00" maxDate="2027-07-01T00:00:00"/>
    </cacheField>
    <cacheField name="Plazo en días" numFmtId="0">
      <sharedItems containsString="0" containsBlank="1" containsNumber="1" containsInteger="1" minValue="6" maxValue="2193"/>
    </cacheField>
    <cacheField name="Número de prórrogas" numFmtId="0">
      <sharedItems containsString="0" containsBlank="1" containsNumber="1" containsInteger="1" minValue="1" maxValue="2"/>
    </cacheField>
    <cacheField name="Prorroga en días" numFmtId="0">
      <sharedItems containsString="0" containsBlank="1" containsNumber="1" containsInteger="1" minValue="15" maxValue="45"/>
    </cacheField>
    <cacheField name="Número  de Identificación del cesionario_x000a_(NIT sin digito de verificación)" numFmtId="0">
      <sharedItems containsString="0" containsBlank="1" containsNumber="1" containsInteger="1" minValue="80161199" maxValue="1023019730"/>
    </cacheField>
    <cacheField name="Nombre cesionario" numFmtId="0">
      <sharedItems containsBlank="1"/>
    </cacheField>
    <cacheField name="Fecha cesión_x000a_(DD/MM/AAAA)" numFmtId="0">
      <sharedItems containsNonDate="0" containsDate="1" containsString="0" containsBlank="1" minDate="2021-05-18T00:00:00" maxDate="2021-10-29T00:00:00"/>
    </cacheField>
    <cacheField name="Valor cesión" numFmtId="0">
      <sharedItems containsString="0" containsBlank="1" containsNumber="1" containsInteger="1" minValue="6673334" maxValue="18113334"/>
    </cacheField>
    <cacheField name="Celebrado o por iniciar" numFmtId="0">
      <sharedItems containsBlank="1"/>
    </cacheField>
    <cacheField name="En Ejecución" numFmtId="0">
      <sharedItems containsBlank="1"/>
    </cacheField>
    <cacheField name="Terminado" numFmtId="0">
      <sharedItems containsBlank="1"/>
    </cacheField>
    <cacheField name="Liquidado" numFmtId="0">
      <sharedItems containsBlank="1"/>
    </cacheField>
    <cacheField name="% Avance y/o Cumplimiento" numFmtId="0">
      <sharedItems containsBlank="1" containsMixedTypes="1" containsNumber="1" minValue="0" maxValue="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Natalia Sofía Beltrán Ballén" refreshedDate="44623.673188310182" createdVersion="7" refreshedVersion="7" minRefreshableVersion="3" recordCount="324" xr:uid="{A9B03093-84F1-41F7-AFDC-E8EA394FA10E}">
  <cacheSource type="worksheet">
    <worksheetSource ref="A13:AQ337" sheet="1. INFORMACION ACUMULADA"/>
  </cacheSource>
  <cacheFields count="43">
    <cacheField name="Cuenta contratos" numFmtId="0">
      <sharedItems containsString="0" containsBlank="1" containsNumber="1" containsInteger="1" minValue="0" maxValue="1"/>
    </cacheField>
    <cacheField name="Número Contrato" numFmtId="0">
      <sharedItems containsBlank="1"/>
    </cacheField>
    <cacheField name="Año" numFmtId="0">
      <sharedItems containsSemiMixedTypes="0" containsString="0" containsNumber="1" containsInteger="1" minValue="2019" maxValue="2021" count="3">
        <n v="2021"/>
        <n v="2019"/>
        <n v="2020"/>
      </sharedItems>
    </cacheField>
    <cacheField name="Número de proceso contractual _x000a_SECOP" numFmtId="0">
      <sharedItems containsBlank="1" containsMixedTypes="1" containsNumber="1" containsInteger="1" minValue="40267" maxValue="83390"/>
    </cacheField>
    <cacheField name="Link proceso SECOP" numFmtId="0">
      <sharedItems containsBlank="1" longText="1"/>
    </cacheField>
    <cacheField name="Tipo de contrato " numFmtId="0">
      <sharedItems count="11">
        <s v="Contratos de prestación de servicios profesionales y de apoyo a la gestión"/>
        <s v="Contratos de prestación de servicios"/>
        <s v="Arrendamiento de bienes inmuebles"/>
        <s v="Seguros"/>
        <s v="Contratos interadministrativos"/>
        <s v="Suministro"/>
        <s v="Interventoría"/>
        <s v="Consultoría"/>
        <s v="Otros"/>
        <s v="Obra pública"/>
        <s v="Otros gastos"/>
      </sharedItems>
    </cacheField>
    <cacheField name="Modalidad de Selección" numFmtId="0">
      <sharedItems count="6">
        <s v="Contratación directa"/>
        <s v="Contratación mínima cuantia"/>
        <s v="Selección abreviada"/>
        <s v="Licitación pública"/>
        <s v="Concurso de méritos"/>
        <s v="Otros gastos"/>
      </sharedItems>
    </cacheField>
    <cacheField name="Procedimiento o causal" numFmtId="0">
      <sharedItems/>
    </cacheField>
    <cacheField name="Objeto" numFmtId="0">
      <sharedItems longText="1"/>
    </cacheField>
    <cacheField name="Afectación" numFmtId="0">
      <sharedItems count="2">
        <s v="Inversión"/>
        <s v="Funcionamiento"/>
      </sharedItems>
    </cacheField>
    <cacheField name="Plan de Desarrollo Distrital" numFmtId="0">
      <sharedItems/>
    </cacheField>
    <cacheField name="Número Programa" numFmtId="0">
      <sharedItems containsMixedTypes="1" containsNumber="1" containsInteger="1" minValue="1" maxValue="57"/>
    </cacheField>
    <cacheField name="Equivalencia número de programa" numFmtId="0">
      <sharedItems containsBlank="1" count="25">
        <s v="Gestión pública local"/>
        <s v="Bogotá rural"/>
        <s v="Cierre de brechas para la inclusión productiva urbano rural"/>
        <s v="Sistema Distrital de Cuidado"/>
        <s v="Bogotá territorio de paz y atención integral a las víctimas del conflicto armado"/>
        <s v="Subsidios y transferencias para la equidad"/>
        <s v="Fortalecimiento de cultura ciudadana y su institucionalidad"/>
        <s v="Transformación digital y gestión de TIC para un territorio inteligente"/>
        <s v="Más mujeres viven una vida libre de violencias, se sienten seguras y acceden con confianza al sistema de justicia"/>
        <s v="Movilidad segura, sostenible y accesible"/>
        <s v="Eficiencia en la atención de emergencias"/>
        <s v="Bogotá, referente en cultura, deporte, recreación y actividad física, con parques para el desarrollo y la salud"/>
        <s v="Bogotá protectora de los animales"/>
        <s v="Bogotá protectora de sus recursos naturales"/>
        <s v="Gestión pública efectiva"/>
        <s v="Vivienda y entornos dignos en el territorio urbano y rural"/>
        <s v=" "/>
        <s v="Creación y vida cotidiana: Apropiación ciudadana del arte, la cultura y el patrimonio, para la democracia cultural"/>
        <s v="Plataforma institucional para la seguridad y justicia"/>
        <s v="Provisión y mejoramiento de servicios públicos"/>
        <s v="Formación integral: más y mejor tiempo en los colegios"/>
        <s v="Educación inicial: Bases sólidas para la vida."/>
        <m/>
        <s v="Prevención y atención de maternidad temprana"/>
        <s v="Ecoeficiencia, reciclaje, manejo de residuos e inclusión de la población recicladora"/>
      </sharedItems>
    </cacheField>
    <cacheField name="Propósito" numFmtId="0">
      <sharedItems containsBlank="1" count="7">
        <s v="Propósito 5: Construir Bogotá - Región con gobierno abierto, transparente y ciudadanía consciente"/>
        <s v="Propósito 1: Hacer un nuevo contrato social para incrementar la inclusión social, productiva y política"/>
        <s v="Propósito 3: Inspirar confianza y legitimidad para vivir sin miedo y ser epicentro de cultura ciudadana, paz y reconciliación"/>
        <s v="Propósito 4: Hacer de Bogotá Región un modelo de movilidad multimodal, incluyente y sostenible"/>
        <s v="Propósito 2 : Cambiar Nuestros Hábitos de Vida para Reverdecer a Bogotá y Adaptarnos y Mitigar la Crisis Climática"/>
        <s v=" "/>
        <m/>
      </sharedItems>
    </cacheField>
    <cacheField name="Número Proyecto" numFmtId="0">
      <sharedItems containsString="0" containsBlank="1" containsNumber="1" containsInteger="1" minValue="1583" maxValue="1696"/>
    </cacheField>
    <cacheField name="Número de proponentes" numFmtId="0">
      <sharedItems containsString="0" containsBlank="1" containsNumber="1" containsInteger="1" minValue="1" maxValue="14"/>
    </cacheField>
    <cacheField name="Número  de Identificación del contratista_x000a_(Cédula o NIT sin puntos, comas ni caracteres especiales y sin digito de verificación)" numFmtId="1">
      <sharedItems containsString="0" containsBlank="1" containsNumber="1" containsInteger="1" minValue="174188" maxValue="9015530603"/>
    </cacheField>
    <cacheField name="Nombre del contratista_x000a_  (según el caso: nombres y apellidos o Razón social y Tipo societario)" numFmtId="1">
      <sharedItems containsBlank="1"/>
    </cacheField>
    <cacheField name="Naturaleza Jurídica" numFmtId="1">
      <sharedItems containsBlank="1"/>
    </cacheField>
    <cacheField name="Número  de Identificación del integrante del Consorcio o U.T._x000a_(Cédula o NIT sin puntos, comas ni caracteres especiales y sin digito de verificación)" numFmtId="0">
      <sharedItems containsString="0" containsBlank="1" containsNumber="1" containsInteger="1" minValue="79125314" maxValue="9011981630"/>
    </cacheField>
    <cacheField name="Nombre del Integrante del Consorcio o U.T. y Tipo societario_x000a_ (Según el caso: nombres y apellidos o razón social y tipo societario)" numFmtId="0">
      <sharedItems containsBlank="1"/>
    </cacheField>
    <cacheField name="% Participación (indicar solo el numero del porcentaje, sin caracteres especiales)" numFmtId="0">
      <sharedItems containsString="0" containsBlank="1" containsNumber="1" minValue="0.05" maxValue="0.7"/>
    </cacheField>
    <cacheField name="Valor Inicial del contrato" numFmtId="3">
      <sharedItems containsString="0" containsBlank="1" containsNumber="1" containsInteger="1" minValue="15090" maxValue="4356000000"/>
    </cacheField>
    <cacheField name="Valor total reducciones _x000a_(En valor negativo)" numFmtId="0">
      <sharedItems containsString="0" containsBlank="1" containsNumber="1" containsInteger="1" minValue="-54626667" maxValue="-17555206"/>
    </cacheField>
    <cacheField name="Número de adiciones" numFmtId="0">
      <sharedItems containsString="0" containsBlank="1" containsNumber="1" containsInteger="1" minValue="1" maxValue="2"/>
    </cacheField>
    <cacheField name="Valor total de adiciones " numFmtId="0">
      <sharedItems containsString="0" containsBlank="1" containsNumber="1" containsInteger="1" minValue="900000" maxValue="655139732"/>
    </cacheField>
    <cacheField name="Valor Final " numFmtId="3">
      <sharedItems containsString="0" containsBlank="1" containsNumber="1" containsInteger="1" minValue="0" maxValue="5004200000"/>
    </cacheField>
    <cacheField name="Giros (Valor en pesos)" numFmtId="3">
      <sharedItems containsSemiMixedTypes="0" containsString="0" containsNumber="1" containsInteger="1" minValue="0" maxValue="2894552000"/>
    </cacheField>
    <cacheField name="Fecha de suscripción (DD/MM/AAAA)" numFmtId="171">
      <sharedItems containsNonDate="0" containsDate="1" containsString="0" containsBlank="1" minDate="2021-02-03T00:00:00" maxDate="2022-01-01T00:00:00" count="110">
        <d v="2021-02-03T00:00:00"/>
        <d v="2021-02-04T00:00:00"/>
        <d v="2021-02-05T00:00:00"/>
        <d v="2021-02-09T00:00:00"/>
        <d v="2021-02-10T00:00:00"/>
        <d v="2021-02-11T00:00:00"/>
        <d v="2021-02-15T00:00:00"/>
        <d v="2021-02-16T00:00:00"/>
        <d v="2021-02-17T00:00:00"/>
        <d v="2021-02-18T00:00:00"/>
        <d v="2021-02-19T00:00:00"/>
        <d v="2021-02-23T00:00:00"/>
        <d v="2021-02-22T00:00:00"/>
        <d v="2021-02-24T00:00:00"/>
        <d v="2021-02-25T00:00:00"/>
        <d v="2021-02-26T00:00:00"/>
        <d v="2021-03-01T00:00:00"/>
        <d v="2021-03-04T00:00:00"/>
        <d v="2021-03-02T00:00:00"/>
        <d v="2021-03-12T00:00:00"/>
        <d v="2021-03-05T00:00:00"/>
        <d v="2021-03-08T00:00:00"/>
        <d v="2021-03-11T00:00:00"/>
        <d v="2021-03-16T00:00:00"/>
        <d v="2021-03-15T00:00:00"/>
        <d v="2021-03-18T00:00:00"/>
        <d v="2021-03-17T00:00:00"/>
        <d v="2021-04-23T00:00:00"/>
        <d v="2021-03-19T00:00:00"/>
        <d v="2021-03-24T00:00:00"/>
        <d v="2021-03-25T00:00:00"/>
        <d v="2021-03-26T00:00:00"/>
        <d v="2021-03-29T00:00:00"/>
        <d v="2021-03-30T00:00:00"/>
        <d v="2021-04-07T00:00:00"/>
        <d v="2021-04-12T00:00:00"/>
        <d v="2021-04-14T00:00:00"/>
        <d v="2021-04-26T00:00:00"/>
        <d v="2021-04-27T00:00:00"/>
        <d v="2021-05-05T00:00:00"/>
        <d v="2021-05-11T00:00:00"/>
        <d v="2021-05-24T00:00:00"/>
        <d v="2021-05-26T00:00:00"/>
        <d v="2021-06-01T00:00:00"/>
        <d v="2021-06-11T00:00:00"/>
        <d v="2021-06-02T00:00:00"/>
        <d v="2021-06-21T00:00:00"/>
        <d v="2021-06-22T00:00:00"/>
        <d v="2021-06-29T00:00:00"/>
        <d v="2021-07-02T00:00:00"/>
        <d v="2021-07-06T00:00:00"/>
        <d v="2021-07-13T00:00:00"/>
        <d v="2021-06-28T00:00:00"/>
        <d v="2021-07-19T00:00:00"/>
        <d v="2021-07-23T00:00:00"/>
        <d v="2021-08-10T00:00:00"/>
        <d v="2021-08-04T00:00:00"/>
        <d v="2021-08-19T00:00:00"/>
        <d v="2021-08-20T00:00:00"/>
        <d v="2021-08-27T00:00:00"/>
        <d v="2021-08-25T00:00:00"/>
        <d v="2021-08-30T00:00:00"/>
        <d v="2021-08-31T00:00:00"/>
        <d v="2021-09-10T00:00:00"/>
        <d v="2021-09-02T00:00:00"/>
        <d v="2021-09-06T00:00:00"/>
        <d v="2021-09-13T00:00:00"/>
        <d v="2021-09-16T00:00:00"/>
        <d v="2021-09-21T00:00:00"/>
        <d v="2021-09-23T00:00:00"/>
        <d v="2021-09-28T00:00:00"/>
        <d v="2021-11-09T00:00:00"/>
        <d v="2021-09-30T00:00:00"/>
        <d v="2021-10-08T00:00:00"/>
        <d v="2021-10-21T00:00:00"/>
        <d v="2021-10-22T00:00:00"/>
        <d v="2021-10-28T00:00:00"/>
        <d v="2021-11-24T00:00:00"/>
        <d v="2021-11-12T00:00:00"/>
        <d v="2021-12-16T00:00:00"/>
        <d v="2021-12-13T00:00:00"/>
        <d v="2021-12-30T00:00:00"/>
        <d v="2021-12-28T00:00:00"/>
        <d v="2021-12-27T00:00:00"/>
        <d v="2021-12-31T00:00:00"/>
        <d v="2021-10-25T00:00:00"/>
        <d v="2021-04-30T00:00:00"/>
        <d v="2021-06-09T00:00:00"/>
        <d v="2021-09-17T00:00:00"/>
        <d v="2021-07-10T00:00:00"/>
        <d v="2021-07-22T00:00:00"/>
        <d v="2021-08-24T00:00:00"/>
        <d v="2021-11-25T00:00:00"/>
        <d v="2021-12-22T00:00:00"/>
        <d v="2021-05-18T00:00:00"/>
        <m/>
        <d v="2021-02-08T00:00:00"/>
        <d v="2021-04-06T00:00:00"/>
        <d v="2021-03-09T00:00:00"/>
        <d v="2021-06-10T00:00:00"/>
        <d v="2021-07-14T00:00:00"/>
        <d v="2021-05-10T00:00:00"/>
        <d v="2021-05-13T00:00:00"/>
        <d v="2021-05-31T00:00:00"/>
        <d v="2021-04-28T00:00:00"/>
        <d v="2021-11-29T00:00:00"/>
        <d v="2021-12-10T00:00:00"/>
        <d v="2021-12-23T00:00:00"/>
        <d v="2021-07-09T00:00:00"/>
        <d v="2021-07-27T00:00:00"/>
      </sharedItems>
    </cacheField>
    <cacheField name="Fecha de inicio (DD/MM/AAAA)" numFmtId="0">
      <sharedItems containsNonDate="0" containsDate="1" containsString="0" containsBlank="1" minDate="2021-02-05T00:00:00" maxDate="2022-01-06T00:00:00"/>
    </cacheField>
    <cacheField name="Fecha de terminación (DD/MM/AAAA)" numFmtId="0">
      <sharedItems containsNonDate="0" containsDate="1" containsString="0" containsBlank="1" minDate="2021-03-26T00:00:00" maxDate="2027-07-01T00:00:00"/>
    </cacheField>
    <cacheField name="Plazo en días" numFmtId="0">
      <sharedItems containsString="0" containsBlank="1" containsNumber="1" containsInteger="1" minValue="6" maxValue="2193"/>
    </cacheField>
    <cacheField name="Número de prórrogas" numFmtId="0">
      <sharedItems containsString="0" containsBlank="1" containsNumber="1" containsInteger="1" minValue="1" maxValue="2"/>
    </cacheField>
    <cacheField name="Prorroga en días" numFmtId="0">
      <sharedItems containsString="0" containsBlank="1" containsNumber="1" containsInteger="1" minValue="15" maxValue="45"/>
    </cacheField>
    <cacheField name="Número  de Identificación del cesionario_x000a_(NIT sin digito de verificación)" numFmtId="0">
      <sharedItems containsString="0" containsBlank="1" containsNumber="1" containsInteger="1" minValue="80161199" maxValue="1023019730"/>
    </cacheField>
    <cacheField name="Nombre cesionario" numFmtId="0">
      <sharedItems containsBlank="1"/>
    </cacheField>
    <cacheField name="Fecha cesión_x000a_(DD/MM/AAAA)" numFmtId="0">
      <sharedItems containsNonDate="0" containsDate="1" containsString="0" containsBlank="1" minDate="2021-05-18T00:00:00" maxDate="2021-10-29T00:00:00"/>
    </cacheField>
    <cacheField name="Valor cesión" numFmtId="0">
      <sharedItems containsString="0" containsBlank="1" containsNumber="1" containsInteger="1" minValue="6673334" maxValue="18113334"/>
    </cacheField>
    <cacheField name="Celebrado o por iniciar" numFmtId="0">
      <sharedItems containsBlank="1"/>
    </cacheField>
    <cacheField name="En Ejecución" numFmtId="0">
      <sharedItems containsBlank="1"/>
    </cacheField>
    <cacheField name="Terminado" numFmtId="0">
      <sharedItems containsBlank="1"/>
    </cacheField>
    <cacheField name="Liquidado" numFmtId="0">
      <sharedItems containsBlank="1"/>
    </cacheField>
    <cacheField name="% Avance y/o Cumplimiento" numFmtId="0">
      <sharedItems containsBlank="1" containsMixedTypes="1" containsNumber="1" minValue="0" maxValue="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24">
  <r>
    <n v="1"/>
    <s v="CPS-001-2021"/>
    <x v="0"/>
    <s v="FDLS-CD-001-2021"/>
    <s v="https://community.secop.gov.co/Public/Tendering/OpportunityDetail/Index?noticeUID=CO1.NTC.1731548&amp;isFromPublicArea=True&amp;isModal=False"/>
    <x v="0"/>
    <x v="0"/>
    <s v="Prestación de servicios profesionales y de apoyo a la gestión, o para la ejecución de trabajos artísticos que sólo puedan encomendarse a determinadas personas naturales;"/>
    <s v="PRESTAR LOS SERVICIOS PROFESIONALES PARA EL DESPACHO DE LA ALCALDÍA LOCAL DE SUMAPAZ EN LAS DIFERENTES ETAPAS DE LOS PROCESOS JURÍDICO- ADMINISTRATIVOS Y OPERATIVOS A FIN DAR CUMPLIMIENTO AL PLAN DE DESARROLLO LOCAL"/>
    <x v="0"/>
    <s v="Un Nuevo Contrato Social y Ambiental para la Bogotá del Siglo XXI"/>
    <n v="57"/>
    <s v="Gestión pública local"/>
    <s v="Propósito 5: Construir Bogotá - Región con gobierno abierto, transparente y ciudadanía consciente"/>
    <n v="1696"/>
    <m/>
    <n v="1030610164"/>
    <s v="BRAHAN EDUARDO GARCIA LOPEZ"/>
    <s v="Persona Natural"/>
    <m/>
    <m/>
    <m/>
    <n v="68000000"/>
    <m/>
    <n v="1"/>
    <n v="6800000"/>
    <n v="74800000"/>
    <n v="73213333"/>
    <x v="0"/>
    <d v="2021-02-08T00:00:00"/>
    <d v="2022-01-07T00:00:00"/>
    <n v="333"/>
    <n v="1"/>
    <n v="30"/>
    <m/>
    <m/>
    <m/>
    <m/>
    <m/>
    <s v="X"/>
    <m/>
    <m/>
    <n v="0.97878787433155079"/>
  </r>
  <r>
    <n v="1"/>
    <s v="CPS-002-2021"/>
    <x v="0"/>
    <s v="FDLS-CD-002-2021"/>
    <s v="https://community.secop.gov.co/Public/Tendering/OpportunityDetail/Index?noticeUID=CO1.NTC.1731569&amp;isFromPublicArea=True&amp;isModal=False"/>
    <x v="0"/>
    <x v="0"/>
    <s v="Prestación de servicios profesionales y de apoyo a la gestión, o para la ejecución de trabajos artísticos que sólo puedan encomendarse a determinadas personas naturales;"/>
    <s v="PRESTAR LOS SERVICIOS PROFESIONALES ESPECIALIZADOS PARA EL DESPACHO DE LA ALCALDÍA LOCAL DE SUMAPAZ, EN LOS PROCESOS JURÍDICOS, ADMINISTRATIVOS Y OPERATIVOS PARA DAR CUMPLIMIENTO AL PLAN DE DESARROLLO LOCAL"/>
    <x v="0"/>
    <s v="Un Nuevo Contrato Social y Ambiental para la Bogotá del Siglo XXI"/>
    <n v="57"/>
    <s v="Gestión pública local"/>
    <s v="Propósito 5: Construir Bogotá - Región con gobierno abierto, transparente y ciudadanía consciente"/>
    <n v="1696"/>
    <m/>
    <n v="52967366"/>
    <s v="DIANA CAROLINA RODRIGUEZ PEÑA"/>
    <s v="Persona Natural"/>
    <m/>
    <m/>
    <m/>
    <n v="75000000"/>
    <m/>
    <n v="1"/>
    <n v="7500000"/>
    <n v="82500000"/>
    <n v="73250000"/>
    <x v="0"/>
    <d v="2021-02-08T00:00:00"/>
    <d v="2022-01-07T00:00:00"/>
    <n v="333"/>
    <n v="1"/>
    <n v="30"/>
    <m/>
    <m/>
    <m/>
    <m/>
    <m/>
    <s v="X"/>
    <m/>
    <m/>
    <n v="0.88787878787878793"/>
  </r>
  <r>
    <n v="1"/>
    <s v="CPS-003-2021"/>
    <x v="0"/>
    <s v="FDLS-CD-003-2021"/>
    <s v="https://community.secop.gov.co/Public/Tendering/OpportunityDetail/Index?noticeUID=CO1.NTC.1731931&amp;isFromPublicArea=True&amp;isModal=False"/>
    <x v="0"/>
    <x v="0"/>
    <s v="Prestación de servicios profesionales y de apoyo a la gestión, o para la ejecución de trabajos artísticos que sólo puedan encomendarse a determinadas personas naturales;"/>
    <s v="PRESTAR LOS SERVICIOS DE APOYO ADMINISTRATIVO AL DESPACHO DE LA ALCALDÍA LOCAL DE SUMAPAZ"/>
    <x v="0"/>
    <s v="Un Nuevo Contrato Social y Ambiental para la Bogotá del Siglo XXI"/>
    <n v="57"/>
    <s v="Gestión pública local"/>
    <s v="Propósito 5: Construir Bogotá - Región con gobierno abierto, transparente y ciudadanía consciente"/>
    <n v="1696"/>
    <m/>
    <n v="1075237430"/>
    <s v="KAREN SOFIA SILVA PRADA"/>
    <s v="Persona Natural"/>
    <m/>
    <m/>
    <m/>
    <n v="39000000"/>
    <m/>
    <n v="1"/>
    <n v="3900000"/>
    <n v="42900000"/>
    <n v="41600000"/>
    <x v="0"/>
    <d v="2021-02-11T00:00:00"/>
    <d v="2022-01-10T00:00:00"/>
    <n v="333"/>
    <n v="1"/>
    <n v="30"/>
    <m/>
    <m/>
    <m/>
    <m/>
    <m/>
    <s v="X"/>
    <m/>
    <m/>
    <n v="0.96969696969696972"/>
  </r>
  <r>
    <n v="1"/>
    <s v="CPS-004-2021"/>
    <x v="0"/>
    <s v="FDLS-CD-004-2021"/>
    <s v="https://community.secop.gov.co/Public/Tendering/OpportunityDetail/Index?noticeUID=CO1.NTC.1732037&amp;isFromPublicArea=True&amp;isModal=False"/>
    <x v="0"/>
    <x v="0"/>
    <s v="Prestación de servicios profesionales y de apoyo a la gestión, o para la ejecución de trabajos artísticos que sólo puedan encomendarse a determinadas personas naturales;"/>
    <s v="PRESTAR LOS SERVICIOS PROFESIONALES AL DESPACHO DE LA ALCALDÍA LOCAL DE SUMAPAZ EN LAS DIFERENTES ETAPAS DE LOS PROCESOS ADMINISTRATIVOS, FINANCIEROS Y PRESUPUESTALES PARA DAR CUMPLIMIENTO AL PLAN DE DESARROLLO LOCAL"/>
    <x v="0"/>
    <s v="Un Nuevo Contrato Social y Ambiental para la Bogotá del Siglo XXI"/>
    <n v="57"/>
    <s v="Gestión pública local"/>
    <s v="Propósito 5: Construir Bogotá - Región con gobierno abierto, transparente y ciudadanía consciente"/>
    <n v="1696"/>
    <m/>
    <n v="39682218"/>
    <s v="GEMA ORTEGA TRUJILLO"/>
    <s v="Persona Natural"/>
    <m/>
    <m/>
    <m/>
    <n v="80000000"/>
    <m/>
    <n v="1"/>
    <n v="8000000"/>
    <n v="88000000"/>
    <n v="86133333"/>
    <x v="1"/>
    <d v="2021-02-08T00:00:00"/>
    <d v="2022-01-07T00:00:00"/>
    <n v="333"/>
    <n v="1"/>
    <n v="30"/>
    <m/>
    <m/>
    <m/>
    <m/>
    <m/>
    <s v="X"/>
    <m/>
    <m/>
    <n v="0.97878787499999997"/>
  </r>
  <r>
    <n v="1"/>
    <s v="CPS-005-2021"/>
    <x v="0"/>
    <s v="FDLS-CD-005-2021"/>
    <s v="https://community.secop.gov.co/Public/Tendering/OpportunityDetail/Index?noticeUID=CO1.NTC.1732224&amp;isFromPublicArea=True&amp;isModal=False"/>
    <x v="0"/>
    <x v="0"/>
    <s v="Prestación de servicios profesionales y de apoyo a la gestión, o para la ejecución de trabajos artísticos que sólo puedan encomendarse a determinadas personas naturales;"/>
    <s v="PRESTAR LOS SERVICIOS DE APOYO ADMINISTRATIVO AL ÁREA DE GESTIÓN DE DESARROLLO LOCAL DE LA ALCALDÍA LOCAL DE SUMAPAZ"/>
    <x v="0"/>
    <s v="Un Nuevo Contrato Social y Ambiental para la Bogotá del Siglo XXI"/>
    <n v="57"/>
    <s v="Gestión pública local"/>
    <s v="Propósito 5: Construir Bogotá - Región con gobierno abierto, transparente y ciudadanía consciente"/>
    <n v="1696"/>
    <m/>
    <n v="1026253687"/>
    <s v="KARINA OLAYA ANDRADE"/>
    <s v="Persona Natural"/>
    <m/>
    <m/>
    <m/>
    <n v="39000000"/>
    <m/>
    <n v="1"/>
    <n v="3900000"/>
    <n v="42900000"/>
    <n v="37700000"/>
    <x v="1"/>
    <d v="2021-02-11T00:00:00"/>
    <d v="2022-01-10T00:00:00"/>
    <n v="333"/>
    <n v="1"/>
    <n v="30"/>
    <m/>
    <m/>
    <m/>
    <m/>
    <m/>
    <s v="X"/>
    <m/>
    <m/>
    <n v="0.87878787878787878"/>
  </r>
  <r>
    <n v="1"/>
    <s v="CPS-006-2021"/>
    <x v="0"/>
    <s v="FDLS-CD-006-2021"/>
    <s v="https://community.secop.gov.co/Public/Tendering/OpportunityDetail/Index?noticeUID=CO1.NTC.1732035&amp;isFromPublicArea=True&amp;isModal=False"/>
    <x v="0"/>
    <x v="0"/>
    <s v="Prestación de servicios profesionales y de apoyo a la gestión, o para la ejecución de trabajos artísticos que sólo puedan encomendarse a determinadas personas naturales;"/>
    <s v="PRESTAR LOS SERVICIOS PROFESIONALES AL ÁREA DE GESTIÓN DE DESARROLLO LOCAL, PARA REALIZAR LA PLANEACIÓN Y SEGUIMIENTO A LOS PROYECTOS DE INVERSIÓN Y GASTOS DE FUNCIONAMIENTO RELACIONADOS CON EL PARQUE AUTOMOTOR DEL FONDO DE DESARROLLO LOCAL DE SUMAPAZ"/>
    <x v="0"/>
    <s v="Un Nuevo Contrato Social y Ambiental para la Bogotá del Siglo XXI"/>
    <n v="57"/>
    <s v="Gestión pública local"/>
    <s v="Propósito 5: Construir Bogotá - Región con gobierno abierto, transparente y ciudadanía consciente"/>
    <n v="1696"/>
    <m/>
    <n v="1019076465"/>
    <s v="EDILSON ARGEMIRO PORRAS CABALLERO"/>
    <s v="Persona Natural"/>
    <m/>
    <m/>
    <m/>
    <n v="68000000"/>
    <m/>
    <n v="1"/>
    <n v="6800000"/>
    <n v="74800000"/>
    <n v="73213333"/>
    <x v="0"/>
    <d v="2021-02-08T00:00:00"/>
    <d v="2022-01-07T00:00:00"/>
    <n v="333"/>
    <n v="1"/>
    <n v="30"/>
    <m/>
    <m/>
    <m/>
    <m/>
    <m/>
    <s v="X"/>
    <m/>
    <m/>
    <n v="0.97878787433155079"/>
  </r>
  <r>
    <n v="1"/>
    <s v="CPS-007-2021"/>
    <x v="0"/>
    <s v="FDLS-CD-07-2021"/>
    <s v="https://community.secop.gov.co/Public/Tendering/OpportunityDetail/Index?noticeUID=CO1.NTC.1733004&amp;isFromPublicArea=True&amp;isModal=False"/>
    <x v="0"/>
    <x v="0"/>
    <s v="Prestación de servicios profesionales y de apoyo a la gestión, o para la ejecución de trabajos artísticos que sólo puedan encomendarse a determinadas personas naturales;"/>
    <s v="PRESTAR LOS SERVICIOS PROFESIONALES PARA APOYAR LA PLANEACIÓN, EJECUCIÓN Y SEGUIMIENTO DE LOS PROYECTOS DE INVERSIÓN Y RUBROS DE FUNCIONAMIENTO QUE LE SEAN DESIGNADOS, DEL FONDO DE DESARROLLO LOCAL DE SUMAPAZ"/>
    <x v="0"/>
    <s v="Un Nuevo Contrato Social y Ambiental para la Bogotá del Siglo XXI"/>
    <n v="57"/>
    <s v="Gestión pública local"/>
    <s v="Propósito 5: Construir Bogotá - Región con gobierno abierto, transparente y ciudadanía consciente"/>
    <n v="1696"/>
    <m/>
    <n v="1048205442"/>
    <s v="ROSA MARIA MENDOZA DE LOS REYES"/>
    <s v="Persona Natural"/>
    <m/>
    <m/>
    <m/>
    <n v="57000000"/>
    <m/>
    <n v="1"/>
    <n v="5700000"/>
    <n v="62700000"/>
    <n v="61370000"/>
    <x v="1"/>
    <d v="2021-02-08T00:00:00"/>
    <d v="2022-01-07T00:00:00"/>
    <n v="333"/>
    <n v="1"/>
    <n v="30"/>
    <m/>
    <m/>
    <m/>
    <m/>
    <m/>
    <s v="X"/>
    <m/>
    <m/>
    <n v="0.97878787878787876"/>
  </r>
  <r>
    <n v="1"/>
    <s v="CPS-008-2021"/>
    <x v="0"/>
    <s v="FDLS-CD-008-2021"/>
    <s v="https://community.secop.gov.co/Public/Tendering/OpportunityDetail/Index?noticeUID=CO1.NTC.1732528&amp;isFromPublicArea=True&amp;isModal=False"/>
    <x v="0"/>
    <x v="0"/>
    <s v="Prestación de servicios profesionales y de apoyo a la gestión, o para la ejecución de trabajos artísticos que sólo puedan encomendarse a determinadas personas naturales;"/>
    <s v="PRESTAR LOS SERVICIOS PROFESIONALES ESPECIALIZADOS AL ÁREA DE GESTIÓN DE DESARROLLO LOCAL, PARA REALIZAR LA PLANEACIÓN Y SEGUIMIENTO A LOS PROYECTOS DE INVERSIÓN DE INFRAESTRUCTURA Y MALLA VIAL DE LA LOCALIDAD"/>
    <x v="0"/>
    <s v="Un Nuevo Contrato Social y Ambiental para la Bogotá del Siglo XXI"/>
    <n v="57"/>
    <s v="Gestión pública local"/>
    <s v="Propósito 5: Construir Bogotá - Región con gobierno abierto, transparente y ciudadanía consciente"/>
    <n v="1696"/>
    <m/>
    <n v="1019006008"/>
    <s v="JUAN PABLO SANABRIA MORENO"/>
    <s v="Persona Natural"/>
    <m/>
    <m/>
    <m/>
    <n v="76000000"/>
    <m/>
    <n v="1"/>
    <n v="7600000"/>
    <n v="83600000"/>
    <n v="81826666"/>
    <x v="1"/>
    <d v="2021-02-08T00:00:00"/>
    <d v="2022-01-07T00:00:00"/>
    <n v="333"/>
    <n v="1"/>
    <n v="30"/>
    <m/>
    <m/>
    <m/>
    <m/>
    <m/>
    <s v="X"/>
    <m/>
    <m/>
    <n v="0.97878787081339713"/>
  </r>
  <r>
    <n v="1"/>
    <s v="CPS-009-2021"/>
    <x v="0"/>
    <s v="FDLS-CD-009-2021"/>
    <s v="https://community.secop.gov.co/Public/Tendering/OpportunityDetail/Index?noticeUID=CO1.NTC.1731689&amp;isFromPublicArea=True&amp;isModal=False"/>
    <x v="0"/>
    <x v="0"/>
    <s v="Prestación de servicios profesionales y de apoyo a la gestión, o para la ejecución de trabajos artísticos que sólo puedan encomendarse a determinadas personas naturales;"/>
    <s v="PRESTAR LOS SERVICIOS PROFESIONALES JURÍDICOS PARA APOYAR LOS ASUNTOS PRECONTRACTUALES, CONTRACTUALES Y POST-CONTRACTUALES DEL ÁREA DE GESTIÓN DE DESARROLLO LOCAL DE LA ALCALDÍA LOCAL DE SUMAPAZ"/>
    <x v="0"/>
    <s v="Un Nuevo Contrato Social y Ambiental para la Bogotá del Siglo XXI"/>
    <n v="57"/>
    <s v="Gestión pública local"/>
    <s v="Propósito 5: Construir Bogotá - Región con gobierno abierto, transparente y ciudadanía consciente"/>
    <n v="1696"/>
    <m/>
    <n v="1020796899"/>
    <s v="MARIA CAMILA DIAZ"/>
    <s v="Persona Natural"/>
    <m/>
    <m/>
    <m/>
    <n v="57000000"/>
    <m/>
    <n v="1"/>
    <n v="5700000"/>
    <n v="62700000"/>
    <n v="61940000"/>
    <x v="0"/>
    <d v="2021-02-05T00:00:00"/>
    <d v="2022-01-04T00:00:00"/>
    <n v="333"/>
    <n v="1"/>
    <n v="30"/>
    <m/>
    <m/>
    <m/>
    <m/>
    <m/>
    <s v="X"/>
    <m/>
    <m/>
    <n v="0.98787878787878791"/>
  </r>
  <r>
    <n v="1"/>
    <s v="CPS-010-2021"/>
    <x v="0"/>
    <s v="FDLS-CD-009-2021"/>
    <s v="https://community.secop.gov.co/Public/Tendering/OpportunityDetail/Index?noticeUID=CO1.NTC.1731689&amp;isFromPublicArea=True&amp;isModal=False"/>
    <x v="0"/>
    <x v="0"/>
    <s v="Prestación de servicios profesionales y de apoyo a la gestión, o para la ejecución de trabajos artísticos que sólo puedan encomendarse a determinadas personas naturales;"/>
    <s v="PRESTAR LOS SERVICIOS PROFESIONALES JURÍDICOS PARA APOYAR LOS ASUNTOS PRECONTRACTUALES, CONTRACTUALES Y POST-CONTRACTUALES DEL ÁREA DE GESTIÓN DE DESARROLLO LOCAL DE LA ALCALDÍA LOCAL DE SUMAPAZ"/>
    <x v="0"/>
    <s v="Un Nuevo Contrato Social y Ambiental para la Bogotá del Siglo XXI"/>
    <n v="57"/>
    <s v="Gestión pública local"/>
    <s v="Propósito 5: Construir Bogotá - Región con gobierno abierto, transparente y ciudadanía consciente"/>
    <n v="1696"/>
    <m/>
    <n v="51657917"/>
    <s v="MARTHA LUCIA SUAREZ MORALES"/>
    <s v="Persona Natural"/>
    <m/>
    <m/>
    <m/>
    <n v="57000000"/>
    <m/>
    <m/>
    <m/>
    <n v="57000000"/>
    <n v="50540000"/>
    <x v="0"/>
    <d v="2021-02-05T00:00:00"/>
    <d v="2021-12-04T00:00:00"/>
    <n v="302"/>
    <m/>
    <m/>
    <m/>
    <m/>
    <m/>
    <m/>
    <m/>
    <m/>
    <s v="X"/>
    <m/>
    <n v="0.88666666666666671"/>
  </r>
  <r>
    <n v="1"/>
    <s v="CPS-011-2021"/>
    <x v="0"/>
    <s v="FDLS-CD-009-2021"/>
    <s v="https://community.secop.gov.co/Public/Tendering/OpportunityDetail/Index?noticeUID=CO1.NTC.1731689&amp;isFromPublicArea=True&amp;isModal=False"/>
    <x v="0"/>
    <x v="0"/>
    <s v="Prestación de servicios profesionales y de apoyo a la gestión, o para la ejecución de trabajos artísticos que sólo puedan encomendarse a determinadas personas naturales;"/>
    <s v="PRESTAR LOS SERVICIOS PROFESIONALES JURÍDICOS PARA APOYAR LOS ASUNTOS PRECONTRACTUALES, CONTRACTUALES Y POST-CONTRACTUALES DEL ÁREA DE GESTIÓN DE DESARROLLO LOCAL DE LA ALCALDÍA LOCAL DE SUMAPAZ"/>
    <x v="0"/>
    <s v="Un Nuevo Contrato Social y Ambiental para la Bogotá del Siglo XXI"/>
    <n v="57"/>
    <s v="Gestión pública local"/>
    <s v="Propósito 5: Construir Bogotá - Región con gobierno abierto, transparente y ciudadanía consciente"/>
    <n v="1696"/>
    <m/>
    <n v="1023888264"/>
    <s v="MONICA DEL PILAR PARRA RANGEL"/>
    <s v="Persona Natural"/>
    <m/>
    <m/>
    <m/>
    <n v="57000000"/>
    <m/>
    <m/>
    <m/>
    <n v="57000000"/>
    <n v="50540000"/>
    <x v="0"/>
    <d v="2021-02-05T00:00:00"/>
    <d v="2021-12-04T00:00:00"/>
    <n v="302"/>
    <m/>
    <m/>
    <m/>
    <m/>
    <m/>
    <m/>
    <m/>
    <m/>
    <s v="X"/>
    <m/>
    <n v="0.88666666666666671"/>
  </r>
  <r>
    <n v="1"/>
    <s v="CPS-012-2021"/>
    <x v="0"/>
    <s v="FDLS-CD-010-2021"/>
    <s v="https://community.secop.gov.co/Public/Tendering/OpportunityDetail/Index?noticeUID=CO1.NTC.1735039&amp;isFromPublicArea=True&amp;isModal=False"/>
    <x v="0"/>
    <x v="0"/>
    <s v="Prestación de servicios profesionales y de apoyo a la gestión, o para la ejecución de trabajos artísticos que sólo puedan encomendarse a determinadas personas naturales;"/>
    <s v="PRESTAR LOS SERVICIOS PROFESIONALES ESPECIALIZADOS PARA APOYAR LA PLANEACIÓN, SEGUIMIENTO, EJECUCIÓN Y CONTROL DE LOS PROYECTOS AMBIENTALES Y DE DESARROLLO RURAL SOSTENIBLE, DE LA ALCALDÍA LOCAL DE SUMAPAZ"/>
    <x v="0"/>
    <s v="Un Nuevo Contrato Social y Ambiental para la Bogotá del Siglo XXI"/>
    <n v="23"/>
    <s v="Bogotá rural"/>
    <s v="Propósito 1: Hacer un nuevo contrato social para incrementar la inclusión social, productiva y política"/>
    <n v="1634"/>
    <m/>
    <n v="52155157"/>
    <s v="DALGY DANIT LEAL OJEDA"/>
    <s v="Persona Natural"/>
    <m/>
    <m/>
    <m/>
    <n v="76000000"/>
    <m/>
    <n v="1"/>
    <n v="7600000"/>
    <n v="83600000"/>
    <n v="66626667"/>
    <x v="1"/>
    <d v="2021-02-08T00:00:00"/>
    <d v="2022-01-07T00:00:00"/>
    <n v="333"/>
    <n v="1"/>
    <n v="30"/>
    <m/>
    <m/>
    <m/>
    <m/>
    <m/>
    <s v="X"/>
    <m/>
    <m/>
    <n v="0.79696970095693775"/>
  </r>
  <r>
    <n v="1"/>
    <s v="CPS-13-2021"/>
    <x v="0"/>
    <s v="FDLS-CD-11-2021"/>
    <s v="https://community.secop.gov.co/Public/Tendering/OpportunityDetail/Index?noticeUID=CO1.NTC.1734259&amp;isFromPublicArea=True&amp;isModal=False"/>
    <x v="0"/>
    <x v="0"/>
    <s v="Prestación de servicios profesionales y de apoyo a la gestión, o para la ejecución de trabajos artísticos que sólo puedan encomendarse a determinadas personas naturales;"/>
    <s v="PRESTAR LOS SERVICIOS PROFESIONALES ESPECIALIZADOS PARA APOYAR LOS ASUNTOS LEGALES, CONTRACTUALES Y POST-CONTRACTUALES DE LA ALCALDÍA LOCAL DE SUMAPAZ"/>
    <x v="0"/>
    <s v="Un Nuevo Contrato Social y Ambiental para la Bogotá del Siglo XXI"/>
    <n v="57"/>
    <s v="Gestión pública local"/>
    <s v="Propósito 5: Construir Bogotá - Región con gobierno abierto, transparente y ciudadanía consciente"/>
    <n v="1696"/>
    <m/>
    <n v="52380146"/>
    <s v="PATRICIA ABRIL OSPITIA"/>
    <s v="Persona Natural"/>
    <m/>
    <m/>
    <m/>
    <n v="70000000"/>
    <m/>
    <n v="1"/>
    <n v="7000000"/>
    <n v="77000000"/>
    <n v="75366667"/>
    <x v="1"/>
    <d v="2021-02-08T00:00:00"/>
    <d v="2022-01-07T00:00:00"/>
    <n v="333"/>
    <n v="1"/>
    <n v="30"/>
    <m/>
    <m/>
    <m/>
    <m/>
    <m/>
    <s v="X"/>
    <m/>
    <m/>
    <n v="0.97878788311688314"/>
  </r>
  <r>
    <n v="1"/>
    <s v="CPS-014-2021"/>
    <x v="0"/>
    <s v="FDLS-CD-012-2021"/>
    <s v="https://community.secop.gov.co/Public/Tendering/OpportunityDetail/Index?noticeUID=CO1.NTC.1736032&amp;isFromPublicArea=True&amp;isModal=False"/>
    <x v="0"/>
    <x v="0"/>
    <s v="Prestación de servicios profesionales y de apoyo a la gestión, o para la ejecución de trabajos artísticos que sólo puedan encomendarse a determinadas personas naturales;"/>
    <s v="PRESTAR SUS SERVICIOS PROFESIONALES COMO ADMINISTRADOR DE LA RED DE LA ALCALDÍA LOCAL DE SUMAPAZ Y REALIZAR LA ACTUALIZACIÓN DE LOS DATOS EN LOS DIFERENTES SISTEMAS DE INFORMACIÓN"/>
    <x v="0"/>
    <s v="Un Nuevo Contrato Social y Ambiental para la Bogotá del Siglo XXI"/>
    <n v="57"/>
    <s v="Gestión pública local"/>
    <s v="Propósito 5: Construir Bogotá - Región con gobierno abierto, transparente y ciudadanía consciente"/>
    <n v="1696"/>
    <m/>
    <n v="77183787"/>
    <s v="YESID AMARIS OSPINO"/>
    <s v="Persona Natural"/>
    <m/>
    <m/>
    <m/>
    <n v="68000000"/>
    <m/>
    <m/>
    <m/>
    <n v="68000000"/>
    <n v="68000000"/>
    <x v="2"/>
    <d v="2021-02-08T00:00:00"/>
    <d v="2021-12-07T00:00:00"/>
    <n v="302"/>
    <m/>
    <m/>
    <m/>
    <m/>
    <m/>
    <m/>
    <m/>
    <m/>
    <s v="X"/>
    <m/>
    <n v="1"/>
  </r>
  <r>
    <n v="1"/>
    <s v="CPS-015-2021"/>
    <x v="0"/>
    <s v="FDLS-CD-013-2021"/>
    <s v="https://community.secop.gov.co/Public/Tendering/OpportunityDetail/Index?noticeUID=CO1.NTC.1739939&amp;isFromPublicArea=True&amp;isModal=False"/>
    <x v="0"/>
    <x v="0"/>
    <s v="Prestación de servicios profesionales y de apoyo a la gestión, o para la ejecución de trabajos artísticos que sólo puedan encomendarse a determinadas personas naturales;"/>
    <s v="PRESTAR LOS SERVICIOS PROFESIONALES PARA APOYAR LA PLANEACIÓN, EJECUCIÓN Y SEGUIMIENTO DE LOS PROYECTOS DE INVERSIÓN EN TEMAS DE EDUCACIÓN QUE EJECUTE EL FONDO DE DESARROLLO LOCAL DE SUMAPAZ"/>
    <x v="0"/>
    <s v="Un Nuevo Contrato Social y Ambiental para la Bogotá del Siglo XXI"/>
    <n v="18"/>
    <s v="Cierre de brechas para la inclusión productiva urbano rural"/>
    <s v="Propósito 1: Hacer un nuevo contrato social para incrementar la inclusión social, productiva y política"/>
    <n v="1587"/>
    <m/>
    <n v="9770381"/>
    <s v="JULIAN ANDRES CARVAJAL ZAMORA"/>
    <s v="Persona Natural"/>
    <m/>
    <m/>
    <m/>
    <n v="60000000"/>
    <m/>
    <n v="1"/>
    <n v="6000000"/>
    <n v="66000000"/>
    <n v="64200000"/>
    <x v="2"/>
    <d v="2021-02-10T00:00:00"/>
    <d v="2022-01-09T00:00:00"/>
    <n v="333"/>
    <n v="1"/>
    <n v="30"/>
    <m/>
    <m/>
    <m/>
    <m/>
    <m/>
    <s v="X"/>
    <m/>
    <m/>
    <n v="0.97272727272727277"/>
  </r>
  <r>
    <n v="1"/>
    <s v="CPS-016-2021"/>
    <x v="0"/>
    <s v="FDLS-CD-014-2021"/>
    <s v="https://community.secop.gov.co/Public/Tendering/OpportunityDetail/Index?noticeUID=CO1.NTC.1740019&amp;isFromPublicArea=True&amp;isModal=False"/>
    <x v="0"/>
    <x v="0"/>
    <s v="Prestación de servicios profesionales y de apoyo a la gestión, o para la ejecución de trabajos artísticos que sólo puedan encomendarse a determinadas personas naturales;"/>
    <s v="PRESTAR LOS SERVICIOS PROFESIONALES PARA APOYAR LOS ASUNTOS JURÍDICOS EN LOS PROCESOS CONTRACTUALES Y POST-CONTRACTUALES DE LA ALCALDÍA LOCAL DE SUMAPAZ"/>
    <x v="0"/>
    <s v="Un Nuevo Contrato Social y Ambiental para la Bogotá del Siglo XXI"/>
    <n v="57"/>
    <s v="Gestión pública local"/>
    <s v="Propósito 5: Construir Bogotá - Región con gobierno abierto, transparente y ciudadanía consciente"/>
    <n v="1696"/>
    <m/>
    <n v="1019088970"/>
    <s v="KAREN VIVIANA GONZALEZ"/>
    <s v="Persona Natural"/>
    <m/>
    <m/>
    <m/>
    <n v="60000000"/>
    <m/>
    <n v="1"/>
    <n v="6000000"/>
    <n v="66000000"/>
    <n v="58400000"/>
    <x v="2"/>
    <d v="2021-02-09T00:00:00"/>
    <d v="2022-01-08T00:00:00"/>
    <n v="333"/>
    <n v="1"/>
    <n v="30"/>
    <m/>
    <m/>
    <m/>
    <m/>
    <m/>
    <s v="X"/>
    <m/>
    <m/>
    <n v="0.88484848484848488"/>
  </r>
  <r>
    <n v="1"/>
    <s v="CPS-017-2021"/>
    <x v="0"/>
    <s v="FDLS-CD-015-2021"/>
    <s v="https://community.secop.gov.co/Public/Tendering/OpportunityDetail/Index?noticeUID=CO1.NTC.1748637&amp;isFromPublicArea=True&amp;isModal=False"/>
    <x v="0"/>
    <x v="0"/>
    <s v="Prestación de servicios profesionales y de apoyo a la gestión, o para la ejecución de trabajos artísticos que sólo puedan encomendarse a determinadas personas naturales;"/>
    <s v="PRESTAR LOS SERVICIOS DE APOYO ADMINISTRATIVO AL ÁREA DE GESTIÓN DE DESARROLLO LOCAL EN LOS PROCESOS CONTRACTUALES DE LA ALCALDÍA LOCAL DE SUMAPAZ"/>
    <x v="0"/>
    <s v="Un Nuevo Contrato Social y Ambiental para la Bogotá del Siglo XXI"/>
    <n v="57"/>
    <s v="Gestión pública local"/>
    <s v="Propósito 5: Construir Bogotá - Región con gobierno abierto, transparente y ciudadanía consciente"/>
    <n v="1696"/>
    <m/>
    <n v="1020839818"/>
    <s v="PAULA NATALIA FARFAN PAEZ"/>
    <s v="Persona Natural"/>
    <m/>
    <m/>
    <m/>
    <n v="7800000"/>
    <m/>
    <m/>
    <m/>
    <n v="7800000"/>
    <n v="7800000"/>
    <x v="3"/>
    <d v="2021-02-10T00:00:00"/>
    <d v="2021-05-09T00:00:00"/>
    <n v="88"/>
    <m/>
    <m/>
    <m/>
    <m/>
    <m/>
    <m/>
    <m/>
    <m/>
    <s v="X"/>
    <m/>
    <n v="1"/>
  </r>
  <r>
    <n v="1"/>
    <s v="CPS-018-2021"/>
    <x v="0"/>
    <s v="FDLS-CD-016-2021"/>
    <s v="https://community.secop.gov.co/Public/Tendering/OpportunityDetail/Index?noticeUID=CO1.NTC.1751650&amp;isFromPublicArea=True&amp;isModal=False"/>
    <x v="0"/>
    <x v="0"/>
    <s v="Prestación de servicios profesionales y de apoyo a la gestión, o para la ejecución de trabajos artísticos que sólo puedan encomendarse a determinadas personas naturales;"/>
    <s v="PRESTAR LOS SERVICIOS COMO CONDUCTOR DE VEHÍCULOS LIVIANOS DE PROPIEDAD O TENENCIA DEL FONDO DE DESARROLLO LOCAL DE SUMAPAZ"/>
    <x v="0"/>
    <s v="Un Nuevo Contrato Social y Ambiental para la Bogotá del Siglo XXI"/>
    <n v="57"/>
    <s v="Gestión pública local"/>
    <s v="Propósito 5: Construir Bogotá - Región con gobierno abierto, transparente y ciudadanía consciente"/>
    <n v="1696"/>
    <m/>
    <n v="1032656249"/>
    <s v="ANGEL RODRIGO MUÑOZ"/>
    <s v="Persona Natural"/>
    <m/>
    <m/>
    <m/>
    <n v="25500000"/>
    <m/>
    <n v="1"/>
    <n v="2550000"/>
    <n v="28050000"/>
    <n v="27200000"/>
    <x v="4"/>
    <d v="2021-02-11T00:00:00"/>
    <d v="2022-01-10T00:00:00"/>
    <n v="333"/>
    <n v="1"/>
    <n v="30"/>
    <m/>
    <m/>
    <m/>
    <m/>
    <m/>
    <s v="X"/>
    <m/>
    <m/>
    <n v="0.96969696969696972"/>
  </r>
  <r>
    <n v="1"/>
    <s v="CPS-019-2021"/>
    <x v="0"/>
    <s v="FDLS-CD-016-2021"/>
    <s v="https://community.secop.gov.co/Public/Tendering/OpportunityDetail/Index?noticeUID=CO1.NTC.1751650&amp;isFromPublicArea=True&amp;isModal=False"/>
    <x v="0"/>
    <x v="0"/>
    <s v="Prestación de servicios profesionales y de apoyo a la gestión, o para la ejecución de trabajos artísticos que sólo puedan encomendarse a determinadas personas naturales;"/>
    <s v="PRESTAR LOS SERVICIOS COMO CONDUCTOR DE VEHÍCULOS LIVIANOS DE PROPIEDAD O TENENCIA DEL FONDO DE DESARROLLO LOCAL DE SUMAPAZ"/>
    <x v="0"/>
    <s v="Un Nuevo Contrato Social y Ambiental para la Bogotá del Siglo XXI"/>
    <n v="57"/>
    <s v="Gestión pública local"/>
    <s v="Propósito 5: Construir Bogotá - Región con gobierno abierto, transparente y ciudadanía consciente"/>
    <n v="1696"/>
    <m/>
    <n v="1032656045"/>
    <s v="EDUARDO DIMATE RICO"/>
    <s v="Persona Natural"/>
    <m/>
    <m/>
    <m/>
    <n v="25500000"/>
    <m/>
    <n v="1"/>
    <n v="2550000"/>
    <n v="28050000"/>
    <n v="24650000"/>
    <x v="4"/>
    <d v="2021-02-11T00:00:00"/>
    <d v="2022-01-10T00:00:00"/>
    <n v="333"/>
    <n v="1"/>
    <n v="30"/>
    <m/>
    <m/>
    <m/>
    <m/>
    <m/>
    <s v="X"/>
    <m/>
    <m/>
    <n v="0.87878787878787878"/>
  </r>
  <r>
    <n v="1"/>
    <s v="CPS-020-2021"/>
    <x v="0"/>
    <s v="FDLS-CD-016-2021"/>
    <s v="https://community.secop.gov.co/Public/Tendering/OpportunityDetail/Index?noticeUID=CO1.NTC.1751650&amp;isFromPublicArea=True&amp;isModal=False"/>
    <x v="0"/>
    <x v="0"/>
    <s v="Prestación de servicios profesionales y de apoyo a la gestión, o para la ejecución de trabajos artísticos que sólo puedan encomendarse a determinadas personas naturales;"/>
    <s v="PRESTAR LOS SERVICIOS COMO CONDUCTOR DE VEHÍCULOS LIVIANOS DE PROPIEDAD O TENENCIA DEL FONDO DE DESARROLLO LOCAL DE SUMAPAZ"/>
    <x v="0"/>
    <s v="Un Nuevo Contrato Social y Ambiental para la Bogotá del Siglo XXI"/>
    <n v="57"/>
    <s v="Gestión pública local"/>
    <s v="Propósito 5: Construir Bogotá - Región con gobierno abierto, transparente y ciudadanía consciente"/>
    <n v="1696"/>
    <m/>
    <n v="79816851"/>
    <s v="WILLIAM EDUARDO MICAN VASQUEZ"/>
    <s v="Persona Natural"/>
    <m/>
    <m/>
    <m/>
    <n v="25500000"/>
    <m/>
    <n v="1"/>
    <n v="2550000"/>
    <n v="28050000"/>
    <n v="27200000"/>
    <x v="4"/>
    <d v="2021-02-11T00:00:00"/>
    <d v="2022-01-10T00:00:00"/>
    <n v="333"/>
    <n v="1"/>
    <n v="30"/>
    <m/>
    <m/>
    <m/>
    <m/>
    <m/>
    <s v="X"/>
    <m/>
    <m/>
    <n v="0.96969696969696972"/>
  </r>
  <r>
    <n v="1"/>
    <s v="CPS-021-2021"/>
    <x v="0"/>
    <s v="FDLS-CD-016-2021"/>
    <s v="https://community.secop.gov.co/Public/Tendering/OpportunityDetail/Index?noticeUID=CO1.NTC.1751650&amp;isFromPublicArea=True&amp;isModal=False"/>
    <x v="0"/>
    <x v="0"/>
    <s v="Prestación de servicios profesionales y de apoyo a la gestión, o para la ejecución de trabajos artísticos que sólo puedan encomendarse a determinadas personas naturales;"/>
    <s v="PRESTAR LOS SERVICIOS COMO CONDUCTOR DE VEHÍCULOS LIVIANOS DE PROPIEDAD O TENENCIA DEL FONDO DE DESARROLLO LOCAL DE SUMAPAZ"/>
    <x v="0"/>
    <s v="Un Nuevo Contrato Social y Ambiental para la Bogotá del Siglo XXI"/>
    <n v="57"/>
    <s v="Gestión pública local"/>
    <s v="Propósito 5: Construir Bogotá - Región con gobierno abierto, transparente y ciudadanía consciente"/>
    <n v="1696"/>
    <m/>
    <n v="19271225"/>
    <s v="MAXIMILIANO LOPEZ SUAREZ"/>
    <s v="Persona Natural"/>
    <m/>
    <m/>
    <m/>
    <n v="25500000"/>
    <m/>
    <n v="1"/>
    <n v="2550000"/>
    <n v="28050000"/>
    <n v="27200000"/>
    <x v="4"/>
    <d v="2021-02-11T00:00:00"/>
    <d v="2022-01-10T00:00:00"/>
    <n v="333"/>
    <n v="1"/>
    <n v="30"/>
    <m/>
    <m/>
    <m/>
    <m/>
    <m/>
    <s v="X"/>
    <m/>
    <m/>
    <n v="0.96969696969696972"/>
  </r>
  <r>
    <n v="1"/>
    <s v="CPS-022-2021"/>
    <x v="0"/>
    <s v="FDLS-CD-017-2021"/>
    <s v="https://community.secop.gov.co/Public/Tendering/OpportunityDetail/Index?noticeUID=CO1.NTC.1754579&amp;isFromPublicArea=True&amp;isModal=False"/>
    <x v="0"/>
    <x v="0"/>
    <s v="Prestación de servicios profesionales y de apoyo a la gestión, o para la ejecución de trabajos artísticos que sólo puedan encomendarse a determinadas personas naturales;"/>
    <s v="PRESTAR LOS SERVICIOS COMO CONDUCTOR DE VEHÍCULOS LIVIANOS DE PROPIEDAD O TENENCIA DEL FONDO DE DESARROLLO LOCAL DE SUMAPAZ"/>
    <x v="0"/>
    <s v="Un Nuevo Contrato Social y Ambiental para la Bogotá del Siglo XXI"/>
    <n v="57"/>
    <s v="Gestión pública local"/>
    <s v="Propósito 5: Construir Bogotá - Región con gobierno abierto, transparente y ciudadanía consciente"/>
    <n v="1696"/>
    <m/>
    <n v="79632420"/>
    <s v="MARLON RAMIREZ ROMAN"/>
    <s v="Persona Natural"/>
    <m/>
    <m/>
    <m/>
    <n v="25500000"/>
    <m/>
    <n v="1"/>
    <n v="2550000"/>
    <n v="28050000"/>
    <n v="27115000"/>
    <x v="4"/>
    <d v="2021-02-12T00:00:00"/>
    <d v="2022-01-11T00:00:00"/>
    <n v="333"/>
    <n v="1"/>
    <n v="30"/>
    <m/>
    <m/>
    <m/>
    <m/>
    <m/>
    <s v="X"/>
    <m/>
    <m/>
    <n v="0.96666666666666667"/>
  </r>
  <r>
    <n v="1"/>
    <s v="CPS-023-2021"/>
    <x v="0"/>
    <s v="FDLS-CD-018-2021"/>
    <s v="https://community.secop.gov.co/Public/Tendering/OpportunityDetail/Index?noticeUID=CO1.NTC.1758306&amp;isFromPublicArea=True&amp;isModal=False"/>
    <x v="0"/>
    <x v="0"/>
    <s v="Prestación de servicios profesionales y de apoyo a la gestión, o para la ejecución de trabajos artísticos que sólo puedan encomendarse a determinadas personas naturales;"/>
    <s v="PRESTAR SUS SERVICIOS DE APOYO ADMINISTRATIVO AL ÁREA DE GESTIÓN DE DESARROLLO LOCAL, EN LOS TEMAS RELACIONADOS CON LA INFRAESTRUCTURA VIAL DE LA ALCALDÍA LOCAL DE SUMAPAZ"/>
    <x v="0"/>
    <s v="Un Nuevo Contrato Social y Ambiental para la Bogotá del Siglo XXI"/>
    <n v="57"/>
    <s v="Gestión pública local"/>
    <s v="Propósito 5: Construir Bogotá - Región con gobierno abierto, transparente y ciudadanía consciente"/>
    <n v="1696"/>
    <m/>
    <n v="1030562593"/>
    <s v="JOHANA MARITZA GOMEZ NEUTO"/>
    <s v="Persona Natural"/>
    <m/>
    <m/>
    <m/>
    <n v="39000000"/>
    <m/>
    <n v="1"/>
    <n v="3900000"/>
    <n v="42900000"/>
    <n v="41470000"/>
    <x v="5"/>
    <d v="2021-02-12T00:00:00"/>
    <d v="2022-01-11T00:00:00"/>
    <n v="333"/>
    <n v="1"/>
    <n v="30"/>
    <m/>
    <m/>
    <m/>
    <m/>
    <m/>
    <s v="X"/>
    <m/>
    <m/>
    <n v="0.96666666666666667"/>
  </r>
  <r>
    <n v="1"/>
    <s v="CPS-024-2021"/>
    <x v="0"/>
    <s v="FDLS-CD-019-2021"/>
    <s v="https://community.secop.gov.co/Public/Tendering/OpportunityDetail/Index?noticeUID=CO1.NTC.1758747&amp;isFromPublicArea=True&amp;isModal=False"/>
    <x v="0"/>
    <x v="0"/>
    <s v="Prestación de servicios profesionales y de apoyo a la gestión, o para la ejecución de trabajos artísticos que sólo puedan encomendarse a determinadas personas naturales;"/>
    <s v="PRESTAR LOS SERVICIOS TÉCNICOS DE APOYO ADMINISTRATIVO AL ÁREA DE GESTIÓN DE DESARROLLO LOCAL, DE LA ALCALDÍA LOCAL DE SUMAPAZ"/>
    <x v="0"/>
    <s v="Un Nuevo Contrato Social y Ambiental para la Bogotá del Siglo XXI"/>
    <n v="6"/>
    <s v="Sistema Distrital de Cuidado"/>
    <s v="Propósito 1: Hacer un nuevo contrato social para incrementar la inclusión social, productiva y política"/>
    <n v="1643"/>
    <m/>
    <n v="1069737202"/>
    <s v="AIDA LORENA TORRES GUZMAN"/>
    <s v="Persona Natural"/>
    <m/>
    <m/>
    <m/>
    <n v="39000000"/>
    <m/>
    <m/>
    <m/>
    <n v="39000000"/>
    <n v="29770000"/>
    <x v="5"/>
    <d v="2021-02-12T00:00:00"/>
    <d v="2021-10-01T00:00:00"/>
    <n v="231"/>
    <m/>
    <m/>
    <m/>
    <m/>
    <m/>
    <m/>
    <m/>
    <m/>
    <s v="X"/>
    <m/>
    <n v="0.76333333333333331"/>
  </r>
  <r>
    <n v="1"/>
    <s v="CPS-025-2021"/>
    <x v="0"/>
    <s v="FDLS-CD-020-2021"/>
    <s v="https://community.secop.gov.co/Public/Tendering/OpportunityDetail/Index?noticeUID=CO1.NTC.1767231&amp;isFromPublicArea=True&amp;isModal=False"/>
    <x v="0"/>
    <x v="0"/>
    <s v="Prestación de servicios profesionales y de apoyo a la gestión, o para la ejecución de trabajos artísticos que sólo puedan encomendarse a determinadas personas naturales;"/>
    <s v="_x0009_PRESTAR LOS SERVICIOS COMO AUXILIAR ADMINISTRATIVO AL SERVICIO DE LA JUNTA ADMINISTRADORA LOCAL DE SUMAPAZ"/>
    <x v="0"/>
    <s v="Un Nuevo Contrato Social y Ambiental para la Bogotá del Siglo XXI"/>
    <n v="57"/>
    <s v="Gestión pública local"/>
    <s v="Propósito 5: Construir Bogotá - Región con gobierno abierto, transparente y ciudadanía consciente"/>
    <n v="1696"/>
    <m/>
    <n v="1022943098"/>
    <s v="GLORIA YOLANDA DIMATE RICO"/>
    <s v="Persona Natural"/>
    <m/>
    <m/>
    <m/>
    <n v="26000000"/>
    <m/>
    <m/>
    <m/>
    <n v="26000000"/>
    <n v="20799998"/>
    <x v="6"/>
    <d v="2021-02-17T00:00:00"/>
    <d v="2021-12-16T00:00:00"/>
    <n v="302"/>
    <m/>
    <m/>
    <n v="1023019730"/>
    <s v="EDISON FERNEY MARTINEZ MOLINA"/>
    <d v="2021-05-18T00:00:00"/>
    <n v="18113334"/>
    <m/>
    <m/>
    <s v="X"/>
    <m/>
    <n v="0.79999992307692303"/>
  </r>
  <r>
    <n v="1"/>
    <s v="CPS-026-2021"/>
    <x v="0"/>
    <s v="FDLS-CD-021-2021"/>
    <s v="https://community.secop.gov.co/Public/Tendering/OpportunityDetail/Index?noticeUID=CO1.NTC.1772933&amp;isFromPublicArea=True&amp;isModal=False"/>
    <x v="0"/>
    <x v="0"/>
    <s v="Prestación de servicios profesionales y de apoyo a la gestión, o para la ejecución de trabajos artísticos que sólo puedan encomendarse a determinadas personas naturales;"/>
    <s v="PRESTAR LOS SERVICIOS PROFESIONALES PARA APOYAR LA PLANEACIÓN, EJECUCIÓN Y SEGUIMIENTO DE LOS PROYECTOS DE INVERSIÓN RELACIONADOS CON LA PLANEACIÓN PARTICIPATIVA RURAL Y DEL DESARROLLO CON ENFOQUE TERRITORIAL, DEL FONDO DE DESARROLLO LOCAL DE SUMAPAZ"/>
    <x v="0"/>
    <s v="Un Nuevo Contrato Social y Ambiental para la Bogotá del Siglo XXI"/>
    <n v="39"/>
    <s v="Bogotá territorio de paz y atención integral a las víctimas del conflicto armado"/>
    <s v="Propósito 3: Inspirar confianza y legitimidad para vivir sin miedo y ser epicentro de cultura ciudadana, paz y reconciliación"/>
    <n v="1672"/>
    <m/>
    <n v="1015436119"/>
    <s v="ANGELICA MARIA VEGA CARREÑO"/>
    <s v="Persona Natural"/>
    <m/>
    <m/>
    <m/>
    <n v="68000000"/>
    <n v="-54626667"/>
    <m/>
    <m/>
    <n v="13373333"/>
    <n v="13373333"/>
    <x v="7"/>
    <d v="2021-03-02T00:00:00"/>
    <d v="2021-05-01T00:00:00"/>
    <n v="60"/>
    <m/>
    <m/>
    <m/>
    <m/>
    <m/>
    <m/>
    <m/>
    <m/>
    <s v="X"/>
    <m/>
    <n v="1"/>
  </r>
  <r>
    <n v="1"/>
    <s v="CPS-027-2021"/>
    <x v="0"/>
    <s v="FDLS-CD-022-2021"/>
    <s v="https://community.secop.gov.co/Public/Tendering/OpportunityDetail/Index?noticeUID=CO1.NTC.1774352&amp;isFromPublicArea=True&amp;isModal=False"/>
    <x v="0"/>
    <x v="0"/>
    <s v="Prestación de servicios profesionales y de apoyo a la gestión, o para la ejecución de trabajos artísticos que sólo puedan encomendarse a determinadas personas naturales;"/>
    <s v="PRESTAR LOS SERVICIOS COMO AUXILIAR ADMINISTRATIVO AL ÁREA DE GESTIÓN DEL DESARROLLO EN LA ALCALDÍA LOCAL DE SUMAPAZ"/>
    <x v="0"/>
    <s v="Un Nuevo Contrato Social y Ambiental para la Bogotá del Siglo XXI"/>
    <n v="57"/>
    <s v="Gestión pública local"/>
    <s v="Propósito 5: Construir Bogotá - Región con gobierno abierto, transparente y ciudadanía consciente"/>
    <n v="1696"/>
    <m/>
    <n v="1023019741"/>
    <s v="CARLOS JULIO MACANA SECHAGUA"/>
    <s v="Persona Natural"/>
    <m/>
    <m/>
    <m/>
    <n v="25000000"/>
    <m/>
    <n v="1"/>
    <n v="2500000"/>
    <n v="27500000"/>
    <n v="23583333"/>
    <x v="8"/>
    <d v="2021-02-18T00:00:00"/>
    <d v="2022-01-17T00:00:00"/>
    <n v="333"/>
    <n v="1"/>
    <n v="30"/>
    <m/>
    <m/>
    <m/>
    <m/>
    <m/>
    <s v="X"/>
    <m/>
    <m/>
    <n v="0.8575757454545454"/>
  </r>
  <r>
    <n v="1"/>
    <s v="CPS-028-2021"/>
    <x v="0"/>
    <s v="FDLS-CD-023-2021"/>
    <s v="https://community.secop.gov.co/Public/Tendering/OpportunityDetail/Index?noticeUID=CO1.NTC.1773362&amp;isFromPublicArea=True&amp;isModal=False"/>
    <x v="0"/>
    <x v="0"/>
    <s v="Prestación de servicios profesionales y de apoyo a la gestión, o para la ejecución de trabajos artísticos que sólo puedan encomendarse a determinadas personas naturales;"/>
    <s v="PRESTAR LOS SERVICIOS PROFESIONALES ESPECIALIZADOS PARA APOYAR EL PROCESO DE PLANEACIÓN Y SEGUIMIENTO DE LOS PLANES, PROGRAMAS Y PROYECTOS DE INVERSIÓN DEL FONDO DE DESARROLLO LOCAL DE SUMAPAZ"/>
    <x v="0"/>
    <s v="Un Nuevo Contrato Social y Ambiental para la Bogotá del Siglo XXI"/>
    <n v="1"/>
    <s v="Subsidios y transferencias para la equidad"/>
    <s v="Propósito 1: Hacer un nuevo contrato social para incrementar la inclusión social, productiva y política"/>
    <n v="1583"/>
    <m/>
    <n v="1023861638"/>
    <s v="LUIS ALBERTO GALEANO ESCUCHA"/>
    <s v="Persona Natural"/>
    <m/>
    <m/>
    <m/>
    <n v="76000000"/>
    <m/>
    <n v="1"/>
    <n v="7600000"/>
    <n v="83600000"/>
    <n v="78026667"/>
    <x v="7"/>
    <d v="2021-02-23T00:00:00"/>
    <d v="2022-01-22T00:00:00"/>
    <n v="333"/>
    <n v="1"/>
    <n v="30"/>
    <m/>
    <m/>
    <m/>
    <m/>
    <m/>
    <s v="X"/>
    <m/>
    <m/>
    <n v="0.93333333732057411"/>
  </r>
  <r>
    <n v="1"/>
    <s v="CPS-029-2021"/>
    <x v="0"/>
    <s v="FDLS-CD-024-2021"/>
    <s v="https://community.secop.gov.co/Public/Tendering/OpportunityDetail/Index?noticeUID=CO1.NTC.1774353&amp;isFromPublicArea=True&amp;isModal=False"/>
    <x v="0"/>
    <x v="0"/>
    <s v="Prestación de servicios profesionales y de apoyo a la gestión, o para la ejecución de trabajos artísticos que sólo puedan encomendarse a determinadas personas naturales;"/>
    <s v="PRESTAR LOS SERVICIOS COMO INSPECTOR DE PARQUE AUTOMOTOR DE LA MAQUINARIA Y VEHÍCULOS PESADOS DE PROPIEDAD O TENENCIA DEL FONDO DE DESARROLLO LOCAL DE SUMAPAZ"/>
    <x v="0"/>
    <s v="Un Nuevo Contrato Social y Ambiental para la Bogotá del Siglo XXI"/>
    <n v="57"/>
    <s v="Gestión pública local"/>
    <s v="Propósito 5: Construir Bogotá - Región con gobierno abierto, transparente y ciudadanía consciente"/>
    <n v="1696"/>
    <m/>
    <n v="79727160"/>
    <s v="VICTOR MANUEL TORRES RAMIREZ"/>
    <s v="Persona Natural"/>
    <m/>
    <m/>
    <m/>
    <n v="26000000"/>
    <m/>
    <m/>
    <m/>
    <n v="26000000"/>
    <n v="24526667"/>
    <x v="8"/>
    <d v="2021-02-18T00:00:00"/>
    <d v="2021-12-17T00:00:00"/>
    <n v="302"/>
    <m/>
    <m/>
    <m/>
    <m/>
    <m/>
    <m/>
    <m/>
    <m/>
    <s v="X"/>
    <m/>
    <n v="0.94333334615384612"/>
  </r>
  <r>
    <n v="1"/>
    <s v="CPS-030-2021"/>
    <x v="0"/>
    <s v="FDLS-CD-025-2021"/>
    <s v="https://community.secop.gov.co/Public/Tendering/OpportunityDetail/Index?noticeUID=CO1.NTC.1774772&amp;isFromPublicArea=True&amp;isModal=False"/>
    <x v="0"/>
    <x v="0"/>
    <s v="Prestación de servicios profesionales y de apoyo a la gestión, o para la ejecución de trabajos artísticos que sólo puedan encomendarse a determinadas personas naturales;"/>
    <s v="PRESTAR LOS SERVICIOS COMO INSPECTOR DE PARQUE AUTOMOTOR DE LA MAQUINARIA Y VEHÍCULOS PESADOS DE PROPIEDAD O TENENCIA DEL FONDO DE DESARROLLO LOCAL DE SUMAPAZ"/>
    <x v="0"/>
    <s v="Un Nuevo Contrato Social y Ambiental para la Bogotá del Siglo XXI"/>
    <n v="57"/>
    <s v="Gestión pública local"/>
    <s v="Propósito 5: Construir Bogotá - Región con gobierno abierto, transparente y ciudadanía consciente"/>
    <n v="1696"/>
    <m/>
    <n v="11388875"/>
    <s v="WILLIAM OSVALDO RUBIANO TELLEZ"/>
    <s v="Persona Natural"/>
    <m/>
    <m/>
    <m/>
    <n v="26000000"/>
    <m/>
    <n v="1"/>
    <n v="2600000"/>
    <n v="28600000"/>
    <n v="26000000"/>
    <x v="8"/>
    <d v="2021-02-18T00:00:00"/>
    <d v="2022-01-17T00:00:00"/>
    <n v="333"/>
    <n v="1"/>
    <n v="30"/>
    <m/>
    <m/>
    <m/>
    <m/>
    <m/>
    <s v="X"/>
    <m/>
    <m/>
    <n v="0.90909090909090906"/>
  </r>
  <r>
    <n v="1"/>
    <s v="CPS-031-2021"/>
    <x v="0"/>
    <s v="FDLS-CD-026-2021"/>
    <s v="https://community.secop.gov.co/Public/Tendering/OpportunityDetail/Index?noticeUID=CO1.NTC.1781546&amp;isFromPublicArea=True&amp;isModal=False"/>
    <x v="0"/>
    <x v="0"/>
    <s v="Prestación de servicios profesionales y de apoyo a la gestión, o para la ejecución de trabajos artísticos que sólo puedan encomendarse a determinadas personas naturales;"/>
    <s v="PRESTAR SUS SERVICIOS DE APOYO ADMINISTRATIVO AL PARQUE AUTOMOTOR DE PROPIEDAD DEL FONDO DE DESARROLLO LOCAL DE SUMAPAZ"/>
    <x v="0"/>
    <s v="Un Nuevo Contrato Social y Ambiental para la Bogotá del Siglo XXI"/>
    <n v="57"/>
    <s v="Gestión pública local"/>
    <s v="Propósito 5: Construir Bogotá - Región con gobierno abierto, transparente y ciudadanía consciente"/>
    <n v="1696"/>
    <m/>
    <n v="1023015837"/>
    <s v="JULIAN FELIPE GUTIERREZ CARDONA"/>
    <s v="Persona Natural"/>
    <m/>
    <m/>
    <m/>
    <n v="25000000"/>
    <m/>
    <m/>
    <m/>
    <n v="25000000"/>
    <n v="20583333"/>
    <x v="9"/>
    <d v="2021-02-24T00:00:00"/>
    <d v="2021-12-23T00:00:00"/>
    <n v="302"/>
    <m/>
    <m/>
    <m/>
    <m/>
    <m/>
    <m/>
    <m/>
    <m/>
    <s v="X"/>
    <m/>
    <n v="0.82333332000000004"/>
  </r>
  <r>
    <n v="1"/>
    <s v="CPS-032-2021"/>
    <x v="0"/>
    <s v="FDLS-CD-027-2021"/>
    <s v="https://community.secop.gov.co/Public/Tendering/OpportunityDetail/Index?noticeUID=CO1.NTC.1778162&amp;isFromPublicArea=True&amp;isModal=False"/>
    <x v="0"/>
    <x v="0"/>
    <s v="Prestación de servicios profesionales y de apoyo a la gestión, o para la ejecución de trabajos artísticos que sólo puedan encomendarse a determinadas personas naturales;"/>
    <s v="PRESTAR LOS SERVICIOS COMO CONDUCTOR DE VEHÍCULOS PESADOS DE PROPIEDAD O TENENCIA DEL FONDO DE DESARROLLO LOCAL DE SUMAPAZ"/>
    <x v="0"/>
    <s v="Un Nuevo Contrato Social y Ambiental para la Bogotá del Siglo XXI"/>
    <n v="57"/>
    <s v="Gestión pública local"/>
    <s v="Propósito 5: Construir Bogotá - Región con gobierno abierto, transparente y ciudadanía consciente"/>
    <n v="1696"/>
    <m/>
    <n v="80877733"/>
    <s v="HILBER VERGARA ROBAYO"/>
    <s v="Persona Natural"/>
    <m/>
    <m/>
    <m/>
    <n v="25500000"/>
    <m/>
    <n v="1"/>
    <n v="2550000"/>
    <n v="28050000"/>
    <n v="26520000"/>
    <x v="9"/>
    <d v="2021-02-19T00:00:00"/>
    <d v="2022-01-18T00:00:00"/>
    <n v="333"/>
    <n v="1"/>
    <n v="30"/>
    <m/>
    <m/>
    <m/>
    <m/>
    <m/>
    <s v="X"/>
    <m/>
    <m/>
    <n v="0.94545454545454544"/>
  </r>
  <r>
    <n v="1"/>
    <s v="CPS-033-2021"/>
    <x v="0"/>
    <s v="FDLS-CD-028-2021"/>
    <s v="https://community.secop.gov.co/Public/Tendering/OpportunityDetail/Index?noticeUID=CO1.NTC.1784955&amp;isFromPublicArea=True&amp;isModal=False"/>
    <x v="0"/>
    <x v="0"/>
    <s v="Prestación de servicios profesionales y de apoyo a la gestión, o para la ejecución de trabajos artísticos que sólo puedan encomendarse a determinadas personas naturales;"/>
    <s v="PRESTAR LOS SERVICIOS COMO CONDUCTOR DE VEHÍCULOS PESADOS DE PROPIEDAD O TENENCIA DEL FONDO DE DESARROLLO LOCAL DE SUMAPAZ"/>
    <x v="0"/>
    <s v="Un Nuevo Contrato Social y Ambiental para la Bogotá del Siglo XXI"/>
    <n v="57"/>
    <s v="Gestión pública local"/>
    <s v="Propósito 5: Construir Bogotá - Región con gobierno abierto, transparente y ciudadanía consciente"/>
    <n v="1696"/>
    <m/>
    <n v="11448287"/>
    <s v="WILLIAM ESNEIDER CHINGATE PULIDO"/>
    <s v="Persona Natural"/>
    <m/>
    <m/>
    <m/>
    <n v="25500000"/>
    <m/>
    <n v="1"/>
    <n v="2550000"/>
    <n v="28050000"/>
    <n v="26095000"/>
    <x v="10"/>
    <d v="2021-02-24T00:00:00"/>
    <d v="2022-01-23T00:00:00"/>
    <n v="333"/>
    <n v="1"/>
    <n v="30"/>
    <m/>
    <m/>
    <m/>
    <m/>
    <m/>
    <s v="X"/>
    <m/>
    <m/>
    <n v="0.9303030303030303"/>
  </r>
  <r>
    <n v="1"/>
    <s v="CPS-034-2021"/>
    <x v="0"/>
    <s v="FDLS-CD-028-2021"/>
    <s v="https://community.secop.gov.co/Public/Tendering/OpportunityDetail/Index?noticeUID=CO1.NTC.1784955&amp;isFromPublicArea=True&amp;isModal=False"/>
    <x v="0"/>
    <x v="0"/>
    <s v="Prestación de servicios profesionales y de apoyo a la gestión, o para la ejecución de trabajos artísticos que sólo puedan encomendarse a determinadas personas naturales;"/>
    <s v="PRESTAR LOS SERVICIOS COMO CONDUCTOR DE VEHÍCULOS PESADOS DE PROPIEDAD O TENENCIA DEL FONDO DE DESARROLLO LOCAL DE SUMAPAZ"/>
    <x v="0"/>
    <s v="Un Nuevo Contrato Social y Ambiental para la Bogotá del Siglo XXI"/>
    <n v="57"/>
    <s v="Gestión pública local"/>
    <s v="Propósito 5: Construir Bogotá - Región con gobierno abierto, transparente y ciudadanía consciente"/>
    <n v="1696"/>
    <m/>
    <n v="1022924525"/>
    <s v="MOISES DELGADO VERGARA"/>
    <s v="Persona Natural"/>
    <m/>
    <m/>
    <m/>
    <n v="25500000"/>
    <m/>
    <n v="1"/>
    <n v="2550000"/>
    <n v="28050000"/>
    <n v="26095000"/>
    <x v="10"/>
    <d v="2021-02-24T00:00:00"/>
    <d v="2022-01-23T00:00:00"/>
    <n v="333"/>
    <n v="1"/>
    <n v="30"/>
    <m/>
    <m/>
    <m/>
    <m/>
    <m/>
    <s v="X"/>
    <m/>
    <m/>
    <n v="0.9303030303030303"/>
  </r>
  <r>
    <n v="1"/>
    <s v="CPS-035-2021"/>
    <x v="0"/>
    <s v="FDLS-CD-029-2021"/>
    <s v="https://community.secop.gov.co/Public/Tendering/OpportunityDetail/Index?noticeUID=CO1.NTC.1782522&amp;isFromPublicArea=True&amp;isModal=False"/>
    <x v="0"/>
    <x v="0"/>
    <s v="Prestación de servicios profesionales y de apoyo a la gestión, o para la ejecución de trabajos artísticos que sólo puedan encomendarse a determinadas personas naturales;"/>
    <s v="PRESTAR LOS SERVICIOS PROFESIONALES PARA APOYAR LA PLANEACIÓN DE LOS PROYECTOS DE INVERSIÓN DEL SECTOR DE PARTICIPACIÓN QUE EJECUTE EL FONDO DE DESARROLLO LOCAL DE SUMAPAZ"/>
    <x v="0"/>
    <s v="Un Nuevo Contrato Social y Ambiental para la Bogotá del Siglo XXI"/>
    <n v="55"/>
    <s v="Fortalecimiento de cultura ciudadana y su institucionalidad"/>
    <s v="Propósito 5: Construir Bogotá - Región con gobierno abierto, transparente y ciudadanía consciente"/>
    <n v="1691"/>
    <m/>
    <n v="1015415370"/>
    <s v="ANGIE CAROLINA PRIETO ALVARADO"/>
    <s v="Persona Natural"/>
    <m/>
    <m/>
    <m/>
    <n v="57000000"/>
    <m/>
    <m/>
    <m/>
    <n v="57000000"/>
    <n v="57000000"/>
    <x v="9"/>
    <d v="2021-02-23T00:00:00"/>
    <d v="2021-12-22T00:00:00"/>
    <n v="302"/>
    <m/>
    <m/>
    <m/>
    <m/>
    <m/>
    <m/>
    <m/>
    <m/>
    <s v="X"/>
    <m/>
    <n v="1"/>
  </r>
  <r>
    <n v="1"/>
    <s v="CPS-036-2021"/>
    <x v="0"/>
    <s v="FDLS-CD-030-2021"/>
    <s v="https://community.secop.gov.co/Public/Tendering/OpportunityDetail/Index?noticeUID=CO1.NTC.1782418&amp;isFromPublicArea=True&amp;isModal=False"/>
    <x v="0"/>
    <x v="0"/>
    <s v="Prestación de servicios profesionales y de apoyo a la gestión, o para la ejecución de trabajos artísticos que sólo puedan encomendarse a determinadas personas naturales;"/>
    <s v="PRESTAR SUS SERVICIOS PROFESIONALES AL ÁREA DE GESTIÓN DE DESARROLLO LOCAL PARA REALIZAR LA FORMULACIÓN, EJECUCIÓN Y SEGUIMIENTO DEL PROYECTO DE INVERSIÓN &quot; CONECTIVIDAD Y REDES DE COMUNICACIÓN &quot;"/>
    <x v="0"/>
    <s v="Un Nuevo Contrato Social y Ambiental para la Bogotá del Siglo XXI"/>
    <n v="54"/>
    <s v="Transformación digital y gestión de TIC para un territorio inteligente"/>
    <s v="Propósito 5: Construir Bogotá - Región con gobierno abierto, transparente y ciudadanía consciente"/>
    <n v="1692"/>
    <m/>
    <n v="79889352"/>
    <s v="JESUS EDIMER RONCANCIO RONCANCIO"/>
    <s v="Persona Natural"/>
    <m/>
    <m/>
    <m/>
    <n v="57000000"/>
    <m/>
    <n v="1"/>
    <n v="2850000"/>
    <n v="59850000"/>
    <n v="58710000"/>
    <x v="9"/>
    <d v="2021-02-22T00:00:00"/>
    <d v="2022-01-05T00:00:00"/>
    <n v="317"/>
    <n v="1"/>
    <n v="15"/>
    <m/>
    <m/>
    <m/>
    <m/>
    <m/>
    <s v="X"/>
    <m/>
    <m/>
    <n v="0.98095238095238091"/>
  </r>
  <r>
    <n v="1"/>
    <s v="CPS-037-2021"/>
    <x v="0"/>
    <s v="FDLS-CD-031-2021"/>
    <s v="https://community.secop.gov.co/Public/Tendering/OpportunityDetail/Index?noticeUID=CO1.NTC.1777955&amp;isFromPublicArea=True&amp;isModal=False"/>
    <x v="0"/>
    <x v="0"/>
    <s v="Prestación de servicios profesionales y de apoyo a la gestión, o para la ejecución de trabajos artísticos que sólo puedan encomendarse a determinadas personas naturales;"/>
    <s v="PRESTAR LOS SERVICIOS PROFESIONALES 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
    <x v="0"/>
    <s v="Un Nuevo Contrato Social y Ambiental para la Bogotá del Siglo XXI"/>
    <n v="40"/>
    <s v="Más mujeres viven una vida libre de violencias, se sienten seguras y acceden con confianza al sistema de justicia"/>
    <s v="Propósito 3: Inspirar confianza y legitimidad para vivir sin miedo y ser epicentro de cultura ciudadana, paz y reconciliación"/>
    <n v="1674"/>
    <m/>
    <n v="52008301"/>
    <s v="ANA ROSA BAUTISTA RINCON"/>
    <s v="Persona Natural"/>
    <m/>
    <m/>
    <m/>
    <n v="57000000"/>
    <m/>
    <m/>
    <m/>
    <n v="57000000"/>
    <n v="53010000"/>
    <x v="9"/>
    <d v="2021-02-22T00:00:00"/>
    <d v="2021-12-21T00:00:00"/>
    <n v="302"/>
    <m/>
    <m/>
    <m/>
    <m/>
    <m/>
    <m/>
    <m/>
    <m/>
    <s v="X"/>
    <m/>
    <n v="0.93"/>
  </r>
  <r>
    <n v="1"/>
    <s v="CPS-038-2021"/>
    <x v="0"/>
    <s v="FDLS-CD-032-2021"/>
    <s v="https://community.secop.gov.co/Public/Tendering/OpportunityDetail/Index?noticeUID=CO1.NTC.1779939&amp;isFromPublicArea=True&amp;isModal=False"/>
    <x v="0"/>
    <x v="0"/>
    <s v="Prestación de servicios profesionales y de apoyo a la gestión, o para la ejecución de trabajos artísticos que sólo puedan encomendarse a determinadas personas naturales;"/>
    <s v="PRESTAR LOS SERVICIOS COMO CONDUCTOR DE VEHÍCULOS PESADOS DE PROPIEDAD O TENENCIA DEL FONDO DE DESARROLLO LOCAL DE SUMAPAZ"/>
    <x v="0"/>
    <s v="Un Nuevo Contrato Social y Ambiental para la Bogotá del Siglo XXI"/>
    <n v="57"/>
    <s v="Gestión pública local"/>
    <s v="Propósito 5: Construir Bogotá - Región con gobierno abierto, transparente y ciudadanía consciente"/>
    <n v="1696"/>
    <m/>
    <n v="1007829181"/>
    <s v="ELKIN ANDRES GARCIA CIFUENTES "/>
    <s v="Persona Natural"/>
    <m/>
    <m/>
    <m/>
    <n v="25500000"/>
    <m/>
    <n v="1"/>
    <n v="2550000"/>
    <n v="28050000"/>
    <n v="26520000"/>
    <x v="9"/>
    <d v="2021-02-19T00:00:00"/>
    <d v="2022-01-18T00:00:00"/>
    <n v="333"/>
    <n v="1"/>
    <n v="30"/>
    <m/>
    <m/>
    <m/>
    <m/>
    <m/>
    <s v="X"/>
    <m/>
    <m/>
    <n v="0.94545454545454544"/>
  </r>
  <r>
    <n v="1"/>
    <s v="CPS-039-2021"/>
    <x v="0"/>
    <s v="FDLS-CD-032-2021"/>
    <s v="https://community.secop.gov.co/Public/Tendering/OpportunityDetail/Index?noticeUID=CO1.NTC.1779939&amp;isFromPublicArea=True&amp;isModal=False"/>
    <x v="0"/>
    <x v="0"/>
    <s v="Prestación de servicios profesionales y de apoyo a la gestión, o para la ejecución de trabajos artísticos que sólo puedan encomendarse a determinadas personas naturales;"/>
    <s v="PRESTAR LOS SERVICIOS COMO CONDUCTOR DE VEHÍCULOS PESADOS DE PROPIEDAD O TENENCIA DEL FONDO DE DESARROLLO LOCAL DE SUMAPAZ"/>
    <x v="0"/>
    <s v="Un Nuevo Contrato Social y Ambiental para la Bogotá del Siglo XXI"/>
    <n v="57"/>
    <s v="Gestión pública local"/>
    <s v="Propósito 5: Construir Bogotá - Región con gobierno abierto, transparente y ciudadanía consciente"/>
    <n v="1696"/>
    <m/>
    <n v="79819241"/>
    <s v="CARLOS JULIO PALACIOS RAMIREZ"/>
    <s v="Persona Natural"/>
    <m/>
    <m/>
    <m/>
    <n v="25500000"/>
    <m/>
    <n v="1"/>
    <n v="2550000"/>
    <n v="28050000"/>
    <n v="26520000"/>
    <x v="9"/>
    <d v="2021-02-19T00:00:00"/>
    <d v="2022-01-18T00:00:00"/>
    <n v="333"/>
    <n v="1"/>
    <n v="30"/>
    <m/>
    <m/>
    <m/>
    <m/>
    <m/>
    <s v="X"/>
    <m/>
    <m/>
    <n v="0.94545454545454544"/>
  </r>
  <r>
    <n v="1"/>
    <s v="CPS-040-2021"/>
    <x v="0"/>
    <s v="FDLS-CD-033-2021"/>
    <s v="https://community.secop.gov.co/Public/Tendering/OpportunityDetail/Index?noticeUID=CO1.NTC.1795207&amp;isFromPublicArea=True&amp;isModal=False"/>
    <x v="0"/>
    <x v="0"/>
    <s v="Prestación de servicios profesionales y de apoyo a la gestión, o para la ejecución de trabajos artísticos que sólo puedan encomendarse a determinadas personas naturales;"/>
    <s v="PRESTAR LOS SERVICIOS PROFESIONALES AL ÁREA DE GESTIÓN DE DESARROLLO LOCAL PARA APOYAR LA PLANEACIÓN, EJECUCIÓN Y SEGUIMIENTO A LOS PROYECTOS DE INVERSIÓN QUE LE SEAN DESIGNADOS"/>
    <x v="0"/>
    <s v="Un Nuevo Contrato Social y Ambiental para la Bogotá del Siglo XXI"/>
    <n v="49"/>
    <s v="Movilidad segura, sostenible y accesible"/>
    <s v="Propósito 4: Hacer de Bogotá Región un modelo de movilidad multimodal, incluyente y sostenible"/>
    <n v="1688"/>
    <m/>
    <n v="1014239239"/>
    <s v="ANAMARIA GOMEZ COLMENARES"/>
    <s v="Persona Natural"/>
    <m/>
    <m/>
    <m/>
    <n v="57000000"/>
    <m/>
    <n v="1"/>
    <n v="2850000"/>
    <n v="59850000"/>
    <n v="58140000"/>
    <x v="11"/>
    <d v="2021-02-25T00:00:00"/>
    <d v="2022-01-08T00:00:00"/>
    <n v="317"/>
    <n v="1"/>
    <n v="15"/>
    <m/>
    <m/>
    <m/>
    <m/>
    <m/>
    <s v="X"/>
    <m/>
    <m/>
    <n v="0.97142857142857142"/>
  </r>
  <r>
    <n v="1"/>
    <s v="CPS-041-2021"/>
    <x v="0"/>
    <s v="FDLS-CD-034-2021"/>
    <s v="https://community.secop.gov.co/Public/Tendering/OpportunityDetail/Index?noticeUID=CO1.NTC.1787959&amp;isFromPublicArea=True&amp;isModal=False"/>
    <x v="0"/>
    <x v="0"/>
    <s v="Prestación de servicios profesionales y de apoyo a la gestión, o para la ejecución de trabajos artísticos que sólo puedan encomendarse a determinadas personas naturales;"/>
    <s v="PRESTAR LOS SERVICIOS PROFESIONALES PARA APOYAR TÉCNICAMENTE A LOS RESPONSABLES E INTEGRANTES DE LOS PROCESOS EN LA IMPLEMENTACIÓN DE HERRAMIENTAS DE GESTIÓN, SIGUIENDO LOS LINEAMIENTOS METODOLÓGICOS ESTABLECIDOS POR LA OFICINA ASESORA DE PLANEACIÓN DE LA SECRETARÍA DISTRITAL DE GOBIERNO"/>
    <x v="0"/>
    <s v="Un Nuevo Contrato Social y Ambiental para la Bogotá del Siglo XXI"/>
    <n v="57"/>
    <s v="Gestión pública local"/>
    <s v="Propósito 5: Construir Bogotá - Región con gobierno abierto, transparente y ciudadanía consciente"/>
    <n v="1696"/>
    <m/>
    <n v="52211430"/>
    <s v="GLORIA ESPERANZA PIRAJON TEJEDOR"/>
    <s v="Persona Natural"/>
    <m/>
    <m/>
    <m/>
    <n v="65000000"/>
    <m/>
    <n v="1"/>
    <n v="3250000"/>
    <n v="68250000"/>
    <n v="66300000"/>
    <x v="12"/>
    <d v="2021-02-25T00:00:00"/>
    <d v="2022-01-08T00:00:00"/>
    <n v="317"/>
    <n v="1"/>
    <n v="15"/>
    <m/>
    <m/>
    <m/>
    <m/>
    <m/>
    <s v="X"/>
    <m/>
    <m/>
    <n v="0.97142857142857142"/>
  </r>
  <r>
    <n v="1"/>
    <s v="CPS-042-2021"/>
    <x v="0"/>
    <s v="FDLS-CD-036-2021"/>
    <s v="https://community.secop.gov.co/Public/Tendering/OpportunityDetail/Index?noticeUID=CO1.NTC.1788063&amp;isFromPublicArea=True&amp;isModal=False"/>
    <x v="0"/>
    <x v="0"/>
    <s v="Prestación de servicios profesionales y de apoyo a la gestión, o para la ejecución de trabajos artísticos que sólo puedan encomendarse a determinadas personas naturales;"/>
    <s v="PRESTAR LOS SERVICIOS PROFESIONALES PARA APOYAR JURÍDICAMENTE LAS RESPUESTAS A LAS SOLICITUDES RADICADAS POR LOS ENTES DE CONTROL, CONCEJO DE BOGOTÁ Y TEMAS RELACIONADOS CON PLANES DE MEJORAMIENTO DE LA ALCALDÍA LOCAL DE SUMAPAZ."/>
    <x v="0"/>
    <s v="Un Nuevo Contrato Social y Ambiental para la Bogotá del Siglo XXI"/>
    <n v="57"/>
    <s v="Gestión pública local"/>
    <s v="Propósito 5: Construir Bogotá - Región con gobierno abierto, transparente y ciudadanía consciente"/>
    <n v="1696"/>
    <m/>
    <n v="52516975"/>
    <s v="NINI JOHANA GUTIERREZ TORRES "/>
    <s v="Persona Natural"/>
    <m/>
    <m/>
    <m/>
    <n v="43500000"/>
    <n v="-33060000"/>
    <m/>
    <m/>
    <n v="10440000"/>
    <n v="10440000"/>
    <x v="12"/>
    <d v="2021-02-23T00:00:00"/>
    <d v="2021-05-05T00:00:00"/>
    <n v="71"/>
    <m/>
    <m/>
    <m/>
    <m/>
    <m/>
    <m/>
    <m/>
    <m/>
    <s v="X"/>
    <m/>
    <n v="1"/>
  </r>
  <r>
    <n v="1"/>
    <s v="CPS-043-2021"/>
    <x v="0"/>
    <s v="FDLS-CD-037-2021"/>
    <s v="https://community.secop.gov.co/Public/Tendering/OpportunityDetail/Index?noticeUID=CO1.NTC.1785036&amp;isFromPublicArea=True&amp;isModal=False"/>
    <x v="0"/>
    <x v="0"/>
    <s v="Prestación de servicios profesionales y de apoyo a la gestión, o para la ejecución de trabajos artísticos que sólo puedan encomendarse a determinadas personas naturales;"/>
    <s v="PRESTAR LOS SERVICIOS COMO AUXILIAR ADMINISTRATIVO QUE APOYE LAS ACTIVIDADES DE PARQUE AUTOMOTOR EN LA ALCALDÍA LOCAL DE SUMAPAZ"/>
    <x v="0"/>
    <s v="Un Nuevo Contrato Social y Ambiental para la Bogotá del Siglo XXI"/>
    <n v="57"/>
    <s v="Gestión pública local"/>
    <s v="Propósito 5: Construir Bogotá - Región con gobierno abierto, transparente y ciudadanía consciente"/>
    <n v="1696"/>
    <m/>
    <n v="52558577"/>
    <s v="GLORIA ISABEL AGUILERA ACOSTA"/>
    <s v="Persona Natural"/>
    <m/>
    <m/>
    <m/>
    <n v="39000000"/>
    <m/>
    <m/>
    <m/>
    <n v="39000000"/>
    <n v="39000000"/>
    <x v="10"/>
    <d v="2021-02-19T00:00:00"/>
    <d v="2021-12-18T00:00:00"/>
    <n v="302"/>
    <m/>
    <m/>
    <m/>
    <m/>
    <m/>
    <m/>
    <m/>
    <m/>
    <s v="X"/>
    <m/>
    <n v="1"/>
  </r>
  <r>
    <n v="1"/>
    <s v="CPS-044-2021"/>
    <x v="0"/>
    <s v="FDLS-CD-038-2021"/>
    <s v="https://community.secop.gov.co/Public/Tendering/OpportunityDetail/Index?noticeUID=CO1.NTC.1784980&amp;isFromPublicArea=True&amp;isModal=False"/>
    <x v="0"/>
    <x v="0"/>
    <s v="Prestación de servicios profesionales y de apoyo a la gestión, o para la ejecución de trabajos artísticos que sólo puedan encomendarse a determinadas personas naturales;"/>
    <s v="PRESTAR LOS SERVICIOS COMO AUXILIAR ADMINISTRATIVO PARA LA CORREGIDURÍA DE SAN JUAN"/>
    <x v="0"/>
    <s v="Un Nuevo Contrato Social y Ambiental para la Bogotá del Siglo XXI"/>
    <n v="57"/>
    <s v="Gestión pública local"/>
    <s v="Propósito 5: Construir Bogotá - Región con gobierno abierto, transparente y ciudadanía consciente"/>
    <n v="1696"/>
    <m/>
    <n v="1016031740"/>
    <s v="DEICY AMPARO MORALES TORRES"/>
    <s v="Persona Natural"/>
    <m/>
    <m/>
    <m/>
    <n v="23000000"/>
    <m/>
    <m/>
    <m/>
    <n v="23000000"/>
    <n v="21236662"/>
    <x v="10"/>
    <d v="2021-02-24T00:00:00"/>
    <d v="2021-12-23T00:00:00"/>
    <n v="302"/>
    <m/>
    <m/>
    <m/>
    <m/>
    <m/>
    <m/>
    <m/>
    <m/>
    <s v="X"/>
    <m/>
    <n v="0.9233331304347826"/>
  </r>
  <r>
    <n v="1"/>
    <s v="CPS-045-2021"/>
    <x v="0"/>
    <s v="FDLS-CD-039-2021"/>
    <s v="https://community.secop.gov.co/Public/Tendering/OpportunityDetail/Index?noticeUID=CO1.NTC.1786925&amp;isFromPublicArea=True&amp;isModal=False"/>
    <x v="0"/>
    <x v="0"/>
    <s v="Prestación de servicios profesionales y de apoyo a la gestión, o para la ejecución de trabajos artísticos que sólo puedan encomendarse a determinadas personas naturales;"/>
    <s v="PRESTAR LOS SERVICIOS COMO AUXILIAR ADMINISTRATIVO PARA EL CENTRO DE DOCUMENTACIÓN E INFORMACIÓN C.D.I. DE LA ALCALDÍA LOCAL DE SUMAPAZ"/>
    <x v="0"/>
    <s v="Un Nuevo Contrato Social y Ambiental para la Bogotá del Siglo XXI"/>
    <n v="57"/>
    <s v="Gestión pública local"/>
    <s v="Propósito 5: Construir Bogotá - Región con gobierno abierto, transparente y ciudadanía consciente"/>
    <n v="1696"/>
    <m/>
    <n v="1014306050"/>
    <s v="PAULA VALENTINA ARIZA HOLGUIN"/>
    <s v="Persona Natural"/>
    <m/>
    <m/>
    <m/>
    <n v="26000000"/>
    <m/>
    <n v="1"/>
    <n v="1300000"/>
    <n v="27300000"/>
    <n v="26693333"/>
    <x v="12"/>
    <d v="2021-02-23T00:00:00"/>
    <d v="2022-01-06T00:00:00"/>
    <n v="317"/>
    <n v="1"/>
    <n v="15"/>
    <m/>
    <m/>
    <m/>
    <m/>
    <m/>
    <s v="X"/>
    <m/>
    <m/>
    <n v="0.97777776556776552"/>
  </r>
  <r>
    <n v="1"/>
    <s v="CPS-046-2021"/>
    <x v="0"/>
    <s v="FDLS-CD-040-2021"/>
    <s v="https://community.secop.gov.co/Public/Tendering/OpportunityDetail/Index?noticeUID=CO1.NTC.1784477&amp;isFromPublicArea=True&amp;isModal=False"/>
    <x v="0"/>
    <x v="0"/>
    <s v="Prestación de servicios profesionales y de apoyo a la gestión, o para la ejecución de trabajos artísticos que sólo puedan encomendarse a determinadas personas naturales;"/>
    <s v="PRESTAR SUS SERVICIOS PROFESIONALES DE APOYO AL ÁREA DE GESTIÓN DE DESARROLLO LOCAL EN LOS TEMAS CONTABLES Y PRESUPUESTALES DEL FONDO DE DESARROLLO LOCAL DE SUMAPAZ"/>
    <x v="0"/>
    <s v="Un Nuevo Contrato Social y Ambiental para la Bogotá del Siglo XXI"/>
    <n v="57"/>
    <s v="Gestión pública local"/>
    <s v="Propósito 5: Construir Bogotá - Región con gobierno abierto, transparente y ciudadanía consciente"/>
    <n v="1696"/>
    <m/>
    <n v="79639287"/>
    <s v="ELKIN RAUL OSWALDO CASTAÑEDA DURAN"/>
    <s v="Persona Natural"/>
    <m/>
    <m/>
    <m/>
    <n v="62000000"/>
    <m/>
    <n v="1"/>
    <n v="3100000"/>
    <n v="65100000"/>
    <n v="63653333"/>
    <x v="10"/>
    <d v="2021-02-23T00:00:00"/>
    <d v="2022-01-06T00:00:00"/>
    <n v="317"/>
    <n v="1"/>
    <n v="15"/>
    <m/>
    <m/>
    <m/>
    <m/>
    <m/>
    <s v="X"/>
    <m/>
    <m/>
    <n v="0.97777777265745003"/>
  </r>
  <r>
    <n v="1"/>
    <s v="CPS-047-2021"/>
    <x v="0"/>
    <s v="FDLS-CD-051-2021"/>
    <s v="https://community.secop.gov.co/Public/Tendering/OpportunityDetail/Index?noticeUID=CO1.NTC.1790554&amp;isFromPublicArea=True&amp;isModal=False"/>
    <x v="0"/>
    <x v="0"/>
    <s v="Prestación de servicios profesionales y de apoyo a la gestión, o para la ejecución de trabajos artísticos que sólo puedan encomendarse a determinadas personas naturales;"/>
    <s v="PRESTAR LOS SERVICIOS PROFESIONALES PARA APOYAR LA PLANEACIÓN, SEGUIMIENTO, EJECUCIÓN Y CONTROL DE LOS PROYECTOS ENFOCADOS A LA MITIGACIÓN Y GESTIÓN DEL RIESGO Y ADAPTACIÓN AL CAMBIO CLIMÁTICO PARA LA CONSERVACIÓN DEL MEDIO AMBIENTE Y LOS RECURSOS NATURALES RENOVABLES EXISTENTES EN LA LOCALIDAD DE SUMAPAZ"/>
    <x v="0"/>
    <s v="Un Nuevo Contrato Social y Ambiental para la Bogotá del Siglo XXI"/>
    <n v="30"/>
    <s v="Eficiencia en la atención de emergencias"/>
    <s v="Propósito 2 : Cambiar Nuestros Hábitos de Vida para Reverdecer a Bogotá y Adaptarnos y Mitigar la Crisis Climática"/>
    <n v="1652"/>
    <m/>
    <n v="1032656281"/>
    <s v="WILMAR GILDARDO TORRES TORRES"/>
    <s v="Persona Natural"/>
    <m/>
    <m/>
    <m/>
    <n v="57000000"/>
    <m/>
    <m/>
    <m/>
    <n v="57000000"/>
    <n v="57000000"/>
    <x v="11"/>
    <d v="2021-02-25T00:00:00"/>
    <d v="2021-12-23T00:00:00"/>
    <n v="302"/>
    <m/>
    <m/>
    <m/>
    <m/>
    <m/>
    <m/>
    <m/>
    <m/>
    <s v="X"/>
    <m/>
    <n v="1"/>
  </r>
  <r>
    <n v="1"/>
    <s v="CPS-048-2021"/>
    <x v="0"/>
    <s v="FDLS-CD-041-2021"/>
    <s v="https://community.secop.gov.co/Public/Tendering/OpportunityDetail/Index?noticeUID=CO1.NTC.1783286&amp;isFromPublicArea=True&amp;isModal=False"/>
    <x v="0"/>
    <x v="0"/>
    <s v="Prestación de servicios profesionales y de apoyo a la gestión, o para la ejecución de trabajos artísticos que sólo puedan encomendarse a determinadas personas naturales;"/>
    <s v="PRESTAR LOS SERVICIOS COMO AUXILIAR ADMINISTRATIVO PARA LA CORREGIDURÍA DE BETANIA"/>
    <x v="0"/>
    <s v="Un Nuevo Contrato Social y Ambiental para la Bogotá del Siglo XXI"/>
    <n v="57"/>
    <s v="Gestión pública local"/>
    <s v="Propósito 5: Construir Bogotá - Región con gobierno abierto, transparente y ciudadanía consciente"/>
    <n v="1696"/>
    <m/>
    <n v="1032656360"/>
    <s v="DIANA LUCIA RAMIREZ MUÑOZ"/>
    <s v="Persona Natural"/>
    <m/>
    <m/>
    <m/>
    <n v="23000000"/>
    <m/>
    <m/>
    <m/>
    <n v="23000000"/>
    <n v="21236666"/>
    <x v="7"/>
    <d v="2021-02-24T00:00:00"/>
    <d v="2021-12-24T00:00:00"/>
    <n v="302"/>
    <m/>
    <m/>
    <m/>
    <m/>
    <m/>
    <m/>
    <m/>
    <m/>
    <s v="X"/>
    <m/>
    <n v="0.92333330434782612"/>
  </r>
  <r>
    <n v="1"/>
    <s v="CPS-049-2021"/>
    <x v="0"/>
    <s v="FDLS-CD-042-2021"/>
    <s v="https://community.secop.gov.co/Public/Tendering/OpportunityDetail/Index?noticeUID=CO1.NTC.1797083&amp;isFromPublicArea=True&amp;isModal=False"/>
    <x v="0"/>
    <x v="0"/>
    <s v="Prestación de servicios profesionales y de apoyo a la gestión, o para la ejecución de trabajos artísticos que sólo puedan encomendarse a determinadas personas naturales;"/>
    <s v="PRESTAR LOS SERVICIOS TÉCNICOS PARA LA OPERACIÓN, SEGUIMIENTO Y CUMPLIMIENTO DE LOS PROCESOS Y PROCEDIMIENTOS DEL SERVICIO APOYOS PARA LA SEGURIDAD ECONÓMICA TIPO C, REQUERIDOS PARA EL OPORTUNO Y ADECUADO REGISTRO, CRUCE Y REPORTE DE LOS DATOS EN EL SISTEMA MISIONAL–SIRBE, QUE CONTRIBUYAN A LA GARANTÍA DE LOS DERECHOS DE LA POBLACIÓN MAYOR EN EL MARCO DE LA POLÍTICA PÚBLICA SOCIAL PARA EL ENVEJECIMIENTO Y LA VEJEZ1 EN EL DISTRITO CAPITAL A CARGO DE LA ALCALDÍA LOCAL"/>
    <x v="0"/>
    <s v="Un Nuevo Contrato Social y Ambiental para la Bogotá del Siglo XXI"/>
    <n v="1"/>
    <s v="Subsidios y transferencias para la equidad"/>
    <s v="Propósito 1: Hacer un nuevo contrato social para incrementar la inclusión social, productiva y política"/>
    <n v="1583"/>
    <m/>
    <n v="1022998108"/>
    <s v="CRISTIAN ANDRES VASQUEZ CHINGATE"/>
    <s v="Persona Natural"/>
    <m/>
    <m/>
    <m/>
    <n v="31000000"/>
    <m/>
    <m/>
    <m/>
    <n v="31000000"/>
    <n v="31000000"/>
    <x v="13"/>
    <d v="2021-02-25T00:00:00"/>
    <d v="2021-12-23T00:00:00"/>
    <n v="302"/>
    <m/>
    <m/>
    <m/>
    <m/>
    <m/>
    <m/>
    <m/>
    <m/>
    <s v="X"/>
    <m/>
    <n v="1"/>
  </r>
  <r>
    <n v="1"/>
    <s v="CPS-050-2021"/>
    <x v="0"/>
    <s v="FDLS-CD-043-2021"/>
    <s v="https://community.secop.gov.co/Public/Tendering/OpportunityDetail/Index?noticeUID=CO1.NTC.1787828&amp;isFromPublicArea=True&amp;isModal=False"/>
    <x v="0"/>
    <x v="0"/>
    <s v="Prestación de servicios profesionales y de apoyo a la gestión, o para la ejecución de trabajos artísticos que sólo puedan encomendarse a determinadas personas naturales;"/>
    <s v="PRESTAR SUS SERVICIOS PROFESIONALES DE APOYO AL ÁREA DE GESTIÓN DEL DESARROLLO LOCAL EN ASPECTOS DE CONTRATACIÓN DEL FONDO DE DESARROLLO LOCAL DE SUMAPAZ"/>
    <x v="0"/>
    <s v="Un Nuevo Contrato Social y Ambiental para la Bogotá del Siglo XXI"/>
    <n v="57"/>
    <s v="Gestión pública local"/>
    <s v="Propósito 5: Construir Bogotá - Región con gobierno abierto, transparente y ciudadanía consciente"/>
    <n v="1696"/>
    <m/>
    <n v="9695442"/>
    <s v="LUIS EDUARDO VILLEGAS GIL"/>
    <s v="Persona Natural"/>
    <m/>
    <m/>
    <m/>
    <n v="43500000"/>
    <n v="-38860000"/>
    <m/>
    <m/>
    <n v="4640000"/>
    <n v="4640000"/>
    <x v="12"/>
    <d v="2021-02-24T00:00:00"/>
    <d v="2021-03-26T00:00:00"/>
    <n v="30"/>
    <m/>
    <m/>
    <m/>
    <m/>
    <m/>
    <m/>
    <m/>
    <m/>
    <s v="X"/>
    <m/>
    <n v="1"/>
  </r>
  <r>
    <n v="1"/>
    <s v="CPS-051-2021"/>
    <x v="0"/>
    <s v="FDLS-CD-044-2021"/>
    <s v="https://community.secop.gov.co/Public/Tendering/OpportunityDetail/Index?noticeUID=CO1.NTC.1788133&amp;isFromPublicArea=True&amp;isModal=False"/>
    <x v="0"/>
    <x v="0"/>
    <s v="Prestación de servicios profesionales y de apoyo a la gestión, o para la ejecución de trabajos artísticos que sólo puedan encomendarse a determinadas personas naturales;"/>
    <s v="PRESTAR SUS SERVICIOS COMO PROFESIONAL DE APOYO A LA GESTIÓN PARA DAR RESPUESTA A DERECHOS DE PETICIÓN Y DEMÁS REQUERIMIENTOS RELACIONADOS CON LOS PROCESOS CONTRACTUALES DEL FONDO DE DESARROLLO LOCAL DE SUMAPAZ"/>
    <x v="0"/>
    <s v="Un Nuevo Contrato Social y Ambiental para la Bogotá del Siglo XXI"/>
    <n v="57"/>
    <s v="Gestión pública local"/>
    <s v="Propósito 5: Construir Bogotá - Región con gobierno abierto, transparente y ciudadanía consciente"/>
    <n v="1696"/>
    <m/>
    <n v="1020802394"/>
    <s v="JESSICA JULIETH CARDONA JARAMILLO"/>
    <s v="Persona Natural"/>
    <m/>
    <m/>
    <m/>
    <n v="43650000"/>
    <m/>
    <n v="1"/>
    <n v="2182500"/>
    <n v="45832500"/>
    <n v="44668500"/>
    <x v="12"/>
    <d v="2021-02-24T00:00:00"/>
    <d v="2022-01-07T00:00:00"/>
    <n v="317"/>
    <n v="1"/>
    <n v="15"/>
    <m/>
    <m/>
    <m/>
    <m/>
    <m/>
    <s v="X"/>
    <m/>
    <m/>
    <n v="0.97460317460317458"/>
  </r>
  <r>
    <n v="1"/>
    <s v="CPS-052-2021"/>
    <x v="0"/>
    <s v="FDLS-CD-045-2021"/>
    <s v="https://community.secop.gov.co/Public/Tendering/OpportunityDetail/Index?noticeUID=CO1.NTC.1796393&amp;isFromPublicArea=True&amp;isModal=False"/>
    <x v="0"/>
    <x v="0"/>
    <s v="Prestación de servicios profesionales y de apoyo a la gestión, o para la ejecución de trabajos artísticos que sólo puedan encomendarse a determinadas personas naturales;"/>
    <s v="PRESTAR LOS SERVICIOS PROFESIONALES AL ÁREA DE GESTIÓN DE DESARROLLO LOCAL PARA APOYAR LA PLANEACIÓN, EJECUCIÓN Y SEGUIMIENTO A LOS PROYECTOS DE INVERSIÓN DE INFRAESTRUCTURA VIAL QUE LE SEAN DESIGNADOS"/>
    <x v="0"/>
    <s v="Un Nuevo Contrato Social y Ambiental para la Bogotá del Siglo XXI"/>
    <n v="49"/>
    <s v="Movilidad segura, sostenible y accesible"/>
    <s v="Propósito 4: Hacer de Bogotá Región un modelo de movilidad multimodal, incluyente y sostenible"/>
    <n v="1688"/>
    <m/>
    <n v="1014264950"/>
    <s v="VALENTINA MARTINEZ MUÑOZ"/>
    <s v="Persona Natural"/>
    <m/>
    <m/>
    <m/>
    <n v="57000000"/>
    <m/>
    <n v="1"/>
    <n v="2850000"/>
    <n v="59850000"/>
    <n v="57950000"/>
    <x v="13"/>
    <d v="2021-02-26T00:00:00"/>
    <d v="2022-01-09T00:00:00"/>
    <n v="317"/>
    <n v="1"/>
    <n v="15"/>
    <m/>
    <m/>
    <m/>
    <m/>
    <m/>
    <s v="X"/>
    <m/>
    <m/>
    <n v="0.96825396825396826"/>
  </r>
  <r>
    <n v="1"/>
    <s v="CPS-053-2021"/>
    <x v="0"/>
    <s v="FDLS-CD-046-2021"/>
    <s v="https://community.secop.gov.co/Public/Tendering/OpportunityDetail/Index?noticeUID=CO1.NTC.1794105&amp;isFromPublicArea=True&amp;isModal=False"/>
    <x v="0"/>
    <x v="0"/>
    <s v="Prestación de servicios profesionales y de apoyo a la gestión, o para la ejecución de trabajos artísticos que sólo puedan encomendarse a determinadas personas naturales;"/>
    <s v="PRESTAR LOS SERVICIOS PROFESIONALES PARA APOYAR LA PLANEACIÓN, LA EJECUCIÓN Y SEGUIMIENTO DE LOS PROYECTOS DE INVERSIÓN EN LOS TEMAS DE RECREACIÓN Y DEPORTE QUE EJECUTE EL FONDO DE DESARROLLO LOCAL DE SUMAPAZ"/>
    <x v="0"/>
    <s v="Un Nuevo Contrato Social y Ambiental para la Bogotá del Siglo XXI"/>
    <n v="20"/>
    <s v="Bogotá, referente en cultura, deporte, recreación y actividad física, con parques para el desarrollo y la salud"/>
    <s v="Propósito 1: Hacer un nuevo contrato social para incrementar la inclusión social, productiva y política"/>
    <n v="1590"/>
    <m/>
    <n v="1016062253"/>
    <s v="JENNY MARCELA GONZALEZ MARTIN"/>
    <s v="Persona Natural"/>
    <m/>
    <m/>
    <m/>
    <n v="57000000"/>
    <m/>
    <m/>
    <m/>
    <n v="57000000"/>
    <n v="52440000"/>
    <x v="11"/>
    <d v="2021-02-25T00:00:00"/>
    <d v="2021-12-24T00:00:00"/>
    <n v="302"/>
    <m/>
    <m/>
    <m/>
    <m/>
    <m/>
    <m/>
    <m/>
    <m/>
    <s v="X"/>
    <m/>
    <n v="0.92"/>
  </r>
  <r>
    <n v="1"/>
    <s v="CPS-054-2021"/>
    <x v="0"/>
    <s v="FDLS-CD-047-2021"/>
    <s v="https://community.secop.gov.co/Public/Tendering/OpportunityDetail/Index?noticeUID=CO1.NTC.1792503&amp;isFromPublicArea=True&amp;isModal=False"/>
    <x v="0"/>
    <x v="0"/>
    <s v="Prestación de servicios profesionales y de apoyo a la gestión, o para la ejecución de trabajos artísticos que sólo puedan encomendarse a determinadas personas naturales;"/>
    <s v="PRESTAR LOS SERVICIOS COMO CONDUCTOR DE VEHÍCULOS LIVIANOS DE PROPIEDAD O TENENCIA DEL FONDO DE DESARROLLO LOCAL DE SUMAPAZ"/>
    <x v="0"/>
    <s v="Un Nuevo Contrato Social y Ambiental para la Bogotá del Siglo XXI"/>
    <n v="57"/>
    <s v="Gestión pública local"/>
    <s v="Propósito 5: Construir Bogotá - Región con gobierno abierto, transparente y ciudadanía consciente"/>
    <n v="1696"/>
    <m/>
    <n v="79763739"/>
    <s v="WILLIAN FERNANDO PORRAS LOPEZ"/>
    <s v="Persona Natural"/>
    <m/>
    <m/>
    <m/>
    <n v="25500000"/>
    <m/>
    <n v="1"/>
    <n v="2550000"/>
    <n v="28050000"/>
    <n v="26010000"/>
    <x v="11"/>
    <d v="2021-02-25T00:00:00"/>
    <d v="2022-01-24T00:00:00"/>
    <n v="333"/>
    <n v="1"/>
    <n v="30"/>
    <m/>
    <m/>
    <m/>
    <m/>
    <m/>
    <s v="X"/>
    <m/>
    <m/>
    <n v="0.92727272727272725"/>
  </r>
  <r>
    <n v="1"/>
    <s v="CPS-055-2021"/>
    <x v="0"/>
    <s v="FDLS-CD-048-2021"/>
    <s v="https://community.secop.gov.co/Public/Tendering/OpportunityDetail/Index?noticeUID=CO1.NTC.1791926&amp;isFromPublicArea=True&amp;isModal=False"/>
    <x v="0"/>
    <x v="0"/>
    <s v="Prestación de servicios profesionales y de apoyo a la gestión, o para la ejecución de trabajos artísticos que sólo puedan encomendarse a determinadas personas naturales;"/>
    <s v="PRESTAR LOS SERVICIOS PROFESIONALES PARA APOYAR LA PLANEACIÓN, SEGUIMIENTO, EJECUCIÓN Y CONTROL DE LAS ACTIVIDADES AGROPECUARIAS ENFOCADAS A PROMOVER EL DESARROLLO RURAL SOSTENIBLE, EN LA LOCALIDAD DE SUMAPAZ"/>
    <x v="0"/>
    <s v="Un Nuevo Contrato Social y Ambiental para la Bogotá del Siglo XXI"/>
    <n v="34"/>
    <s v="Bogotá protectora de los animales"/>
    <s v="Propósito 2 : Cambiar Nuestros Hábitos de Vida para Reverdecer a Bogotá y Adaptarnos y Mitigar la Crisis Climática"/>
    <n v="1666"/>
    <m/>
    <n v="79381209"/>
    <s v="WILSON REY MORENO"/>
    <s v="Persona Natural"/>
    <m/>
    <m/>
    <m/>
    <n v="57000000"/>
    <m/>
    <m/>
    <m/>
    <n v="57000000"/>
    <n v="51300000"/>
    <x v="11"/>
    <d v="2021-03-01T00:00:00"/>
    <d v="2021-12-31T00:00:00"/>
    <n v="305"/>
    <m/>
    <m/>
    <m/>
    <m/>
    <m/>
    <m/>
    <m/>
    <s v="X"/>
    <m/>
    <m/>
    <n v="0.9"/>
  </r>
  <r>
    <n v="1"/>
    <s v="CPS-056-2021"/>
    <x v="0"/>
    <s v="FDLS-CD-049-2021"/>
    <s v="https://community.secop.gov.co/Public/Tendering/OpportunityDetail/Index?noticeUID=CO1.NTC.1797447&amp;isFromPublicArea=True&amp;isModal=False"/>
    <x v="0"/>
    <x v="0"/>
    <s v="Prestación de servicios profesionales y de apoyo a la gestión, o para la ejecución de trabajos artísticos que sólo puedan encomendarse a determinadas personas naturales;"/>
    <s v="PRESTAR SUS SERVICIOS PROFESIONALES AL ALMACÉN DEL FONDO DE DESARROLLO LOCAL DE SUMAPAZ"/>
    <x v="0"/>
    <s v="Un Nuevo Contrato Social y Ambiental para la Bogotá del Siglo XXI"/>
    <n v="57"/>
    <s v="Gestión pública local"/>
    <s v="Propósito 5: Construir Bogotá - Región con gobierno abierto, transparente y ciudadanía consciente"/>
    <n v="1696"/>
    <m/>
    <n v="1053803005"/>
    <s v="YEINER GARCIA MARIN"/>
    <s v="Persona Natural"/>
    <m/>
    <m/>
    <m/>
    <n v="43650000"/>
    <m/>
    <m/>
    <m/>
    <n v="43650000"/>
    <n v="35647500"/>
    <x v="13"/>
    <d v="2021-02-26T00:00:00"/>
    <d v="2021-11-10T00:00:00"/>
    <n v="257"/>
    <m/>
    <m/>
    <m/>
    <m/>
    <m/>
    <m/>
    <m/>
    <m/>
    <s v="X"/>
    <m/>
    <n v="0.81666666666666665"/>
  </r>
  <r>
    <n v="1"/>
    <s v="CPS-057-2021"/>
    <x v="0"/>
    <s v="FDLS-CD-050-2021"/>
    <s v="https://community.secop.gov.co/Public/Tendering/OpportunityDetail/Index?noticeUID=CO1.NTC.1802241&amp;isFromPublicArea=True&amp;isModal=False"/>
    <x v="0"/>
    <x v="0"/>
    <s v="Prestación de servicios profesionales y de apoyo a la gestión, o para la ejecución de trabajos artísticos que sólo puedan encomendarse a determinadas personas naturales;"/>
    <s v="PRESTAR SUS SERVICIOS COMO TÉCNICO DE APOYO ADMINISTRATIVO AL ÁREA DE GESTIÓN DE DESARROLLO LOCAL EN LOS PROCESOS CONTRACTUALES DE LA ALCALDÍA LOCAL DE SUMAPAZ"/>
    <x v="0"/>
    <s v="Un Nuevo Contrato Social y Ambiental para la Bogotá del Siglo XXI"/>
    <n v="57"/>
    <s v="Gestión pública local"/>
    <s v="Propósito 5: Construir Bogotá - Región con gobierno abierto, transparente y ciudadanía consciente"/>
    <n v="1696"/>
    <m/>
    <n v="53074893"/>
    <s v="MARLEN MAZANORY PARRA BORREGO"/>
    <s v="Persona Natural"/>
    <m/>
    <m/>
    <m/>
    <n v="38000000"/>
    <m/>
    <m/>
    <m/>
    <n v="38000000"/>
    <n v="34073333"/>
    <x v="14"/>
    <d v="2021-03-02T00:00:00"/>
    <d v="2022-01-01T00:00:00"/>
    <n v="305"/>
    <m/>
    <m/>
    <m/>
    <m/>
    <m/>
    <m/>
    <m/>
    <s v="X"/>
    <m/>
    <m/>
    <n v="0.89666665789473687"/>
  </r>
  <r>
    <n v="1"/>
    <s v="CPS-058-2021"/>
    <x v="0"/>
    <s v="FDLS-CD-052-2021"/>
    <s v="https://community.secop.gov.co/Public/Tendering/OpportunityDetail/Index?noticeUID=CO1.NTC.1791684&amp;isFromPublicArea=True&amp;isModal=False"/>
    <x v="0"/>
    <x v="0"/>
    <s v="Prestación de servicios profesionales y de apoyo a la gestión, o para la ejecución de trabajos artísticos que sólo puedan encomendarse a determinadas personas naturales;"/>
    <s v="PRESTAR LOS SERVICIOS PROFESIONALES PARA APOYAR LA PLANEACIÓN, SEGUIMIENTO, EJECUCIÓN Y CONTROL DE LOS PROYECTOS ENFOCADOS A LA RESTAURACIÓN ECOLÓGICA RURAL Y, ATENDER LA GESTIÓN AMBIENTAL EXTERNA EN LA LOCALIDAD DE SUMAPAZ"/>
    <x v="0"/>
    <s v="Un Nuevo Contrato Social y Ambiental para la Bogotá del Siglo XXI"/>
    <n v="28"/>
    <s v="Bogotá protectora de sus recursos naturales"/>
    <s v="Propósito 2 : Cambiar Nuestros Hábitos de Vida para Reverdecer a Bogotá y Adaptarnos y Mitigar la Crisis Climática"/>
    <n v="1651"/>
    <m/>
    <n v="1026277892"/>
    <s v="WILLIAM ANDRES HERRERA PABON"/>
    <s v="Persona Natural"/>
    <m/>
    <m/>
    <m/>
    <n v="57000000"/>
    <m/>
    <m/>
    <m/>
    <n v="57000000"/>
    <n v="56620000"/>
    <x v="11"/>
    <d v="2021-03-03T00:00:00"/>
    <d v="2022-01-02T00:00:00"/>
    <n v="307"/>
    <m/>
    <m/>
    <m/>
    <m/>
    <m/>
    <m/>
    <m/>
    <s v="X"/>
    <m/>
    <m/>
    <n v="0.99333333333333329"/>
  </r>
  <r>
    <n v="1"/>
    <s v="CPS-059-2021"/>
    <x v="0"/>
    <s v="FDLS-CD-053-2021"/>
    <s v="https://community.secop.gov.co/Public/Tendering/OpportunityDetail/Index?noticeUID=CO1.NTC.1792580&amp;isFromPublicArea=True&amp;isModal=False"/>
    <x v="0"/>
    <x v="0"/>
    <s v="Prestación de servicios profesionales y de apoyo a la gestión, o para la ejecución de trabajos artísticos que sólo puedan encomendarse a determinadas personas naturales;"/>
    <s v="PRESTAR LOS SERVICIOS PROFESIONALES PARA APOYAR LA PLANEACIÓN, EJECUCIÓN Y SEGUIMIENTO DE LOS PROYECTOS DE INVERSIÓN EN TEMAS DE REACTIVACIÓN ECONÓMICA QUE LE SEAN DESIGNADOS, DEL FONDO DE DESARROLLO LOCAL DE SUMAPAZ"/>
    <x v="0"/>
    <s v="Un Nuevo Contrato Social y Ambiental para la Bogotá del Siglo XXI"/>
    <n v="1"/>
    <s v="Subsidios y transferencias para la equidad"/>
    <s v="Propósito 1: Hacer un nuevo contrato social para incrementar la inclusión social, productiva y política"/>
    <n v="1583"/>
    <m/>
    <n v="80016995"/>
    <s v="JHOJAN ANDRES CASTAÑEDA SANCHEZ"/>
    <s v="Persona Natural"/>
    <m/>
    <m/>
    <m/>
    <n v="57000000"/>
    <m/>
    <n v="1"/>
    <n v="2850000"/>
    <n v="59850000"/>
    <n v="52440000"/>
    <x v="11"/>
    <d v="2021-02-25T00:00:00"/>
    <d v="2022-01-08T00:00:00"/>
    <n v="317"/>
    <n v="1"/>
    <n v="15"/>
    <m/>
    <m/>
    <m/>
    <m/>
    <m/>
    <s v="X"/>
    <m/>
    <m/>
    <n v="0.87619047619047619"/>
  </r>
  <r>
    <n v="1"/>
    <s v="CPS-060-2021"/>
    <x v="0"/>
    <s v="FDLS-CD-054-2021"/>
    <s v="https://community.secop.gov.co/Public/Tendering/OpportunityDetail/Index?noticeUID=CO1.NTC.1797459&amp;isFromPublicArea=True&amp;isModal=False"/>
    <x v="0"/>
    <x v="0"/>
    <s v="Prestación de servicios profesionales y de apoyo a la gestión, o para la ejecución de trabajos artísticos que sólo puedan encomendarse a determinadas personas naturales;"/>
    <s v="PRESTAR LOS SERVICIOS DE APOYO ADMINISTRATIVO AL ÁREA DE GESTIÓN DE DESARROLLO LOCAL, EN LA GESTIÓN DE PLANEACIÓN DE LA ALCALDÍA LOCAL DE SUMAPAZ"/>
    <x v="0"/>
    <s v="Un Nuevo Contrato Social y Ambiental para la Bogotá del Siglo XXI"/>
    <n v="57"/>
    <s v="Gestión pública local"/>
    <s v="Propósito 5: Construir Bogotá - Región con gobierno abierto, transparente y ciudadanía consciente"/>
    <n v="1696"/>
    <m/>
    <n v="1000601472"/>
    <s v="JUAN FELIPE FLOREZ GALEANO"/>
    <s v="Persona Natural"/>
    <m/>
    <m/>
    <m/>
    <n v="26000000"/>
    <m/>
    <m/>
    <m/>
    <n v="26000000"/>
    <n v="25999999"/>
    <x v="13"/>
    <d v="2021-02-26T00:00:00"/>
    <d v="2021-12-25T00:00:00"/>
    <n v="302"/>
    <m/>
    <m/>
    <m/>
    <m/>
    <m/>
    <m/>
    <m/>
    <m/>
    <s v="X"/>
    <m/>
    <n v="0.99999996153846149"/>
  </r>
  <r>
    <n v="1"/>
    <s v="CPS-061-2021"/>
    <x v="0"/>
    <s v="FDLS-CD-055-2021"/>
    <s v="https://community.secop.gov.co/Public/Tendering/OpportunityDetail/Index?noticeUID=CO1.NTC.1796492&amp;isFromPublicArea=True&amp;isModal=False"/>
    <x v="0"/>
    <x v="0"/>
    <s v="Prestación de servicios profesionales y de apoyo a la gestión, o para la ejecución de trabajos artísticos que sólo puedan encomendarse a determinadas personas naturales;"/>
    <s v="PRESTAR LOS SERVICIOS COMO AYUDANTES DE MAQUINARIA PESADA DE PROPIEDAD O TENENCIA DEL FONDO DE DESARROLLO LOCAL DE SUMAPAZ"/>
    <x v="0"/>
    <s v="Un Nuevo Contrato Social y Ambiental para la Bogotá del Siglo XXI"/>
    <n v="57"/>
    <s v="Gestión pública local"/>
    <s v="Propósito 5: Construir Bogotá - Región con gobierno abierto, transparente y ciudadanía consciente"/>
    <n v="1696"/>
    <m/>
    <n v="3129847"/>
    <s v="ALEXANDER PEREZ MOLINA"/>
    <s v="Persona Natural"/>
    <m/>
    <m/>
    <m/>
    <n v="25000000"/>
    <m/>
    <n v="1"/>
    <n v="2500000"/>
    <n v="27500000"/>
    <n v="25000000"/>
    <x v="13"/>
    <d v="2021-03-01T00:00:00"/>
    <d v="2022-01-30T00:00:00"/>
    <n v="333"/>
    <n v="1"/>
    <n v="30"/>
    <m/>
    <m/>
    <m/>
    <m/>
    <m/>
    <s v="X"/>
    <m/>
    <m/>
    <n v="0.90909090909090906"/>
  </r>
  <r>
    <n v="1"/>
    <s v="CPS-062-2021"/>
    <x v="0"/>
    <s v="FDLS-CD-056-2021"/>
    <s v="https://community.secop.gov.co/Public/Tendering/OpportunityDetail/Index?noticeUID=CO1.NTC.1797866&amp;isFromPublicArea=True&amp;isModal=False"/>
    <x v="0"/>
    <x v="0"/>
    <s v="Prestación de servicios profesionales y de apoyo a la gestión, o para la ejecución de trabajos artísticos que sólo puedan encomendarse a determinadas personas naturales;"/>
    <s v="PRESTAR SUS SERVICIOS PROFESIONALES DE APOYO AL ÁREA DE GESTIÓN DE DESARROLLO LOCAL EN TEMAS ADMINISTRATIVOS DEL FONDO DE DESARROLLO LOCAL DE SUMAPAZ"/>
    <x v="0"/>
    <s v="Un Nuevo Contrato Social y Ambiental para la Bogotá del Siglo XXI"/>
    <n v="57"/>
    <s v="Gestión pública local"/>
    <s v="Propósito 5: Construir Bogotá - Región con gobierno abierto, transparente y ciudadanía consciente"/>
    <n v="1696"/>
    <m/>
    <n v="52185103"/>
    <s v="MARIBEL JOHANA REYES"/>
    <s v="Persona Natural"/>
    <m/>
    <m/>
    <m/>
    <n v="43650000"/>
    <m/>
    <m/>
    <m/>
    <n v="43650000"/>
    <n v="40012500"/>
    <x v="13"/>
    <d v="2021-02-26T00:00:00"/>
    <d v="2021-12-25T00:00:00"/>
    <n v="302"/>
    <m/>
    <m/>
    <m/>
    <m/>
    <m/>
    <m/>
    <m/>
    <m/>
    <s v="X"/>
    <m/>
    <n v="0.91666666666666663"/>
  </r>
  <r>
    <n v="1"/>
    <s v="CPS-063-2021"/>
    <x v="0"/>
    <s v="FDLS-CD-057-2021"/>
    <s v="https://community.secop.gov.co/Public/Tendering/OpportunityDetail/Index?noticeUID=CO1.NTC.1799833&amp;isFromPublicArea=True&amp;isModal=False"/>
    <x v="0"/>
    <x v="0"/>
    <s v="Prestación de servicios profesionales y de apoyo a la gestión, o para la ejecución de trabajos artísticos que sólo puedan encomendarse a determinadas personas naturales;"/>
    <s v="PRESTAR SUS SERVICIOS PROFESIONALES DE APOYO ADMINISTRATIVO AL ÁREA DE GESTIÓN DEL DESARROLLO LOCAL, EN LA GESTIÓN CONTRACTUAL DEL FONDO DE DESARROLLO LOCAL DE SUMAPAZ"/>
    <x v="0"/>
    <s v="Un Nuevo Contrato Social y Ambiental para la Bogotá del Siglo XXI"/>
    <n v="57"/>
    <s v="Gestión pública local"/>
    <s v="Propósito 5: Construir Bogotá - Región con gobierno abierto, transparente y ciudadanía consciente"/>
    <n v="1696"/>
    <m/>
    <n v="1010204948"/>
    <s v="CHRISTIAN CAMILO RUBIANO GOMEZ"/>
    <s v="Persona Natural"/>
    <m/>
    <m/>
    <m/>
    <n v="57000000"/>
    <m/>
    <m/>
    <m/>
    <n v="57000000"/>
    <n v="57000000"/>
    <x v="14"/>
    <d v="2021-03-01T00:00:00"/>
    <d v="2021-12-31T00:00:00"/>
    <n v="305"/>
    <m/>
    <m/>
    <m/>
    <m/>
    <m/>
    <m/>
    <m/>
    <s v="X"/>
    <m/>
    <m/>
    <n v="1"/>
  </r>
  <r>
    <n v="1"/>
    <s v="CPS-064-2021"/>
    <x v="0"/>
    <s v="FDLS-CD-058-2021"/>
    <s v="https://community.secop.gov.co/Public/Tendering/OpportunityDetail/Index?noticeUID=CO1.NTC.1803028&amp;isFromPublicArea=True&amp;isModal=False"/>
    <x v="0"/>
    <x v="0"/>
    <s v="Prestación de servicios profesionales y de apoyo a la gestión, o para la ejecución de trabajos artísticos que sólo puedan encomendarse a determinadas personas naturales;"/>
    <s v="PRESTAR LOS SERVICIOS PROFESIONALES PARA APOYAR LA PLANEACIÓN DE LOS PROYECTOS DE INVERSIÓN RELACIONADOS CON SALONES COMUNALES QUE EJECUTE EL FONDO DE DESARROLLO LOCAL DE SUMAPAZ"/>
    <x v="0"/>
    <s v="Un Nuevo Contrato Social y Ambiental para la Bogotá del Siglo XXI"/>
    <n v="55"/>
    <s v="Fortalecimiento de cultura ciudadana y su institucionalidad"/>
    <s v="Propósito 5: Construir Bogotá - Región con gobierno abierto, transparente y ciudadanía consciente"/>
    <n v="1691"/>
    <m/>
    <n v="1018498031"/>
    <s v="DANIEL ALFONSO ESPINOSA ROCHA"/>
    <s v="Persona Natural"/>
    <m/>
    <m/>
    <m/>
    <n v="43650000"/>
    <m/>
    <n v="1"/>
    <n v="2182500"/>
    <n v="45832500"/>
    <n v="44377500"/>
    <x v="15"/>
    <d v="2021-02-26T00:00:00"/>
    <d v="2022-01-09T00:00:00"/>
    <n v="317"/>
    <n v="1"/>
    <n v="15"/>
    <m/>
    <m/>
    <m/>
    <m/>
    <m/>
    <s v="X"/>
    <m/>
    <m/>
    <n v="0.96825396825396826"/>
  </r>
  <r>
    <n v="1"/>
    <s v="CPS-065-2021"/>
    <x v="0"/>
    <s v="FDLS-CD-059-2021"/>
    <s v="https://community.secop.gov.co/Public/Tendering/OpportunityDetail/Index?noticeUID=CO1.NTC.1808035&amp;isFromPublicArea=True&amp;isModal=False"/>
    <x v="0"/>
    <x v="0"/>
    <s v="Prestación de servicios profesionales y de apoyo a la gestión, o para la ejecución de trabajos artísticos que sólo puedan encomendarse a determinadas personas naturales;"/>
    <s v="PRESTAR LOS SERVICIOS COMO TÉCNICO ADMINISTRATIVO AL SERVICIO DE LA JUNTA ADMINISTRADORA LOCAL DE SUMAPAZ"/>
    <x v="0"/>
    <s v="Un Nuevo Contrato Social y Ambiental para la Bogotá del Siglo XXI"/>
    <n v="57"/>
    <s v="Gestión pública local"/>
    <s v="Propósito 5: Construir Bogotá - Región con gobierno abierto, transparente y ciudadanía consciente"/>
    <n v="1696"/>
    <m/>
    <n v="52231511"/>
    <s v="CARLA NIAMED LOZANO TAUTIVA "/>
    <s v="Persona Natural"/>
    <m/>
    <m/>
    <m/>
    <n v="39000000"/>
    <m/>
    <m/>
    <m/>
    <n v="39000000"/>
    <n v="39000000"/>
    <x v="16"/>
    <d v="2021-03-01T00:00:00"/>
    <d v="2021-12-31T00:00:00"/>
    <n v="305"/>
    <m/>
    <m/>
    <m/>
    <m/>
    <m/>
    <m/>
    <m/>
    <s v="X"/>
    <m/>
    <m/>
    <n v="1"/>
  </r>
  <r>
    <n v="1"/>
    <s v="CPS-066-2021"/>
    <x v="0"/>
    <s v="FDLS-CD-060-2021"/>
    <s v="https://community.secop.gov.co/Public/Tendering/OpportunityDetail/Index?noticeUID=CO1.NTC.1803801&amp;isFromPublicArea=True&amp;isModal=False"/>
    <x v="0"/>
    <x v="0"/>
    <s v="Prestación de servicios profesionales y de apoyo a la gestión, o para la ejecución de trabajos artísticos que sólo puedan encomendarse a determinadas personas naturales;"/>
    <s v="PRESTAR LOS SERVICIOS PROFESIONALES DE APOYO AL ÁREA DE GESTIÓN DE DESARROLLO LOCA DE LA ALCALDÍA LOCAL DE SUMAPAZ, EN TEMAS RELACIONADOS CON LA REACTIVACIÓN ECONÓMICA Y EMPLEO LOCAL"/>
    <x v="0"/>
    <s v="Un Nuevo Contrato Social y Ambiental para la Bogotá del Siglo XXI"/>
    <n v="1"/>
    <s v="Subsidios y transferencias para la equidad"/>
    <s v="Propósito 1: Hacer un nuevo contrato social para incrementar la inclusión social, productiva y política"/>
    <n v="1583"/>
    <m/>
    <n v="79972956"/>
    <s v="JUAN CARLOS HERNANDEZ PEÑA"/>
    <s v="Persona Natural"/>
    <m/>
    <m/>
    <m/>
    <n v="43650000"/>
    <m/>
    <m/>
    <m/>
    <n v="43650000"/>
    <n v="43650000"/>
    <x v="15"/>
    <d v="2021-03-01T00:00:00"/>
    <d v="2021-12-31T00:00:00"/>
    <n v="305"/>
    <m/>
    <m/>
    <m/>
    <m/>
    <m/>
    <m/>
    <m/>
    <s v="X"/>
    <m/>
    <m/>
    <n v="1"/>
  </r>
  <r>
    <n v="1"/>
    <s v="CPS-067-2021"/>
    <x v="0"/>
    <s v="FDLS-CD-061-2021"/>
    <s v="https://community.secop.gov.co/Public/Tendering/OpportunityDetail/Index?noticeUID=CO1.NTC.1802289&amp;isFromPublicArea=True&amp;isModal=False"/>
    <x v="0"/>
    <x v="0"/>
    <s v="Prestación de servicios profesionales y de apoyo a la gestión, o para la ejecución de trabajos artísticos que sólo puedan encomendarse a determinadas personas naturales;"/>
    <s v="PRESTAR LOS SERVICIOS COMO AYUDANTES DE MAQUINARIA PESADA DE PROPIEDAD O TENENCIA DEL FONDO DE DESARROLLO LOCAL DE SUMAPAZ"/>
    <x v="0"/>
    <s v="Un Nuevo Contrato Social y Ambiental para la Bogotá del Siglo XXI"/>
    <n v="57"/>
    <s v="Gestión pública local"/>
    <s v="Propósito 5: Construir Bogotá - Región con gobierno abierto, transparente y ciudadanía consciente"/>
    <n v="1696"/>
    <m/>
    <n v="1013598298"/>
    <s v="CARLOS JAIR PEÑA PEÑA"/>
    <s v="Persona Natural"/>
    <m/>
    <m/>
    <m/>
    <n v="25000000"/>
    <m/>
    <n v="1"/>
    <n v="2500000"/>
    <n v="27500000"/>
    <n v="25000000"/>
    <x v="14"/>
    <d v="2021-03-01T00:00:00"/>
    <d v="2022-01-31T00:00:00"/>
    <n v="336"/>
    <n v="1"/>
    <n v="30"/>
    <m/>
    <m/>
    <m/>
    <m/>
    <m/>
    <s v="X"/>
    <m/>
    <m/>
    <n v="0.90909090909090906"/>
  </r>
  <r>
    <n v="1"/>
    <s v="CPS-068-2021"/>
    <x v="0"/>
    <s v="FDLS-CD-062-2021"/>
    <s v="https://community.secop.gov.co/Public/Tendering/OpportunityDetail/Index?noticeUID=CO1.NTC.1810242&amp;isFromPublicArea=True&amp;isModal=False"/>
    <x v="0"/>
    <x v="0"/>
    <s v="Prestación de servicios profesionales y de apoyo a la gestión, o para la ejecución de trabajos artísticos que sólo puedan encomendarse a determinadas personas naturales;"/>
    <s v="PRESTAR LOS SERVICIOS PROFESIONALES PARA APOYAR LOS ASUNTOS JURÍDICOS EN LA GESTIÓN CONTRACTUAL Y POSTCONTRACTUALES DEL FONDO DE DESARROLLO LOCAL DE SUMAPAZ"/>
    <x v="0"/>
    <s v="Un Nuevo Contrato Social y Ambiental para la Bogotá del Siglo XXI"/>
    <n v="57"/>
    <s v="Gestión pública local"/>
    <s v="Propósito 5: Construir Bogotá - Región con gobierno abierto, transparente y ciudadanía consciente"/>
    <n v="1696"/>
    <m/>
    <n v="52900762"/>
    <s v="JENNY CAROLINA GIRON CUERVO"/>
    <s v="Persona Natural"/>
    <m/>
    <m/>
    <m/>
    <n v="19500000"/>
    <m/>
    <m/>
    <m/>
    <n v="19500000"/>
    <n v="19500000"/>
    <x v="16"/>
    <d v="2021-03-01T00:00:00"/>
    <d v="2021-05-30T00:00:00"/>
    <n v="90"/>
    <m/>
    <m/>
    <m/>
    <m/>
    <m/>
    <m/>
    <m/>
    <m/>
    <s v="X"/>
    <m/>
    <n v="1"/>
  </r>
  <r>
    <n v="1"/>
    <s v="CPS-069-2021"/>
    <x v="0"/>
    <s v="FDLS-CD-063-2021"/>
    <s v="https://community.secop.gov.co/Public/Tendering/OpportunityDetail/Index?noticeUID=CO1.NTC.1809698&amp;isFromPublicArea=True&amp;isModal=False"/>
    <x v="0"/>
    <x v="0"/>
    <s v="Prestación de servicios profesionales y de apoyo a la gestión, o para la ejecución de trabajos artísticos que sólo puedan encomendarse a determinadas personas naturales;"/>
    <s v="PRESTAR LOS SERVICIOS PROFESIONALES COMO ABOGADO (A) DE APOYO AL ÁREA DE GESTIÓN POLICIVA DE LA ALCALDÍA LOCAL DE SUMAPAZ"/>
    <x v="0"/>
    <s v="Un Nuevo Contrato Social y Ambiental para la Bogotá del Siglo XXI"/>
    <n v="57"/>
    <s v="Gestión pública local"/>
    <s v="Propósito 5: Construir Bogotá - Región con gobierno abierto, transparente y ciudadanía consciente"/>
    <n v="1696"/>
    <m/>
    <n v="79632494"/>
    <s v="ELZON FERNEY DELGADO MORALES"/>
    <s v="Persona Natural"/>
    <m/>
    <m/>
    <m/>
    <n v="55000000"/>
    <m/>
    <m/>
    <m/>
    <n v="55000000"/>
    <n v="54999666"/>
    <x v="16"/>
    <d v="2021-03-02T00:00:00"/>
    <d v="2022-01-01T00:00:00"/>
    <n v="305"/>
    <m/>
    <m/>
    <m/>
    <m/>
    <m/>
    <m/>
    <m/>
    <s v="X"/>
    <m/>
    <m/>
    <n v="0.99999392727272729"/>
  </r>
  <r>
    <n v="1"/>
    <s v="CPS-070-2021"/>
    <x v="0"/>
    <s v="FDLS-CD-064-2021"/>
    <s v="https://community.secop.gov.co/Public/Tendering/OpportunityDetail/Index?noticeUID=CO1.NTC.1819767&amp;isFromPublicArea=True&amp;isModal=False"/>
    <x v="0"/>
    <x v="0"/>
    <s v="Prestación de servicios profesionales y de apoyo a la gestión, o para la ejecución de trabajos artísticos que sólo puedan encomendarse a determinadas personas naturales;"/>
    <s v="PRESTAR LOS SERVICIOS COMO AYUDANTES DE MAQUINARIA PESADA DE PROPIEDAD O TENENCIA DEL FONDO DE DESARROLLO LOCAL DE  SUMAPAZ"/>
    <x v="0"/>
    <s v="Un Nuevo Contrato Social y Ambiental para la Bogotá del Siglo XXI"/>
    <n v="57"/>
    <s v="Gestión pública local"/>
    <s v="Propósito 5: Construir Bogotá - Región con gobierno abierto, transparente y ciudadanía consciente"/>
    <n v="1696"/>
    <m/>
    <n v="79216776"/>
    <s v="ERISMENDIZ CASTELLANOS DIAZ"/>
    <s v="Persona Natural"/>
    <m/>
    <m/>
    <m/>
    <n v="25000000"/>
    <m/>
    <n v="1"/>
    <n v="2500000"/>
    <n v="27500000"/>
    <n v="24666667"/>
    <x v="17"/>
    <d v="2021-03-05T00:00:00"/>
    <d v="2022-02-04T00:00:00"/>
    <n v="336"/>
    <n v="1"/>
    <n v="30"/>
    <m/>
    <m/>
    <m/>
    <m/>
    <m/>
    <s v="X"/>
    <m/>
    <m/>
    <n v="0.89696970909090912"/>
  </r>
  <r>
    <n v="1"/>
    <s v="CPS-071-2021"/>
    <x v="0"/>
    <s v="FDLS-CD-065-2021"/>
    <s v="https://community.secop.gov.co/Public/Tendering/OpportunityDetail/Index?noticeUID=CO1.NTC.1814617&amp;isFromPublicArea=True&amp;isModal=False"/>
    <x v="0"/>
    <x v="0"/>
    <s v="Prestación de servicios profesionales y de apoyo a la gestión, o para la ejecución de trabajos artísticos que sólo puedan encomendarse a determinadas personas naturales;"/>
    <s v="PRESTAR SUS SERVICIOS PROFESIONALES PARA COORDINAR, LIDERAR Y ASESORAR LOS PLANES Y ESTRATEGIAS DE COMUNICACIÓN INTERNA Y EXTERNA PARA LA DIVULGACIÓN DE LOS PROGRAMAS, PROYECTOS Y ACTIVIDADES DE LA ALCALDÍA LOCAL DE SUMAPAZ"/>
    <x v="0"/>
    <s v="Un Nuevo Contrato Social y Ambiental para la Bogotá del Siglo XXI"/>
    <n v="57"/>
    <s v="Gestión pública local"/>
    <s v="Propósito 5: Construir Bogotá - Región con gobierno abierto, transparente y ciudadanía consciente"/>
    <n v="1696"/>
    <m/>
    <n v="1032460361"/>
    <s v="FABIAN ANDRES FLOREZ RODRIGUEZ"/>
    <s v="Persona Natural"/>
    <m/>
    <m/>
    <m/>
    <n v="57000000"/>
    <m/>
    <m/>
    <m/>
    <n v="57000000"/>
    <n v="57000000"/>
    <x v="18"/>
    <d v="2021-03-03T00:00:00"/>
    <d v="2022-01-02T00:00:00"/>
    <n v="305"/>
    <m/>
    <m/>
    <m/>
    <m/>
    <m/>
    <m/>
    <m/>
    <s v="X"/>
    <m/>
    <m/>
    <n v="1"/>
  </r>
  <r>
    <n v="1"/>
    <s v="CPS-072-2021"/>
    <x v="0"/>
    <s v="FDLS-CD-067-2021"/>
    <s v="https://community.secop.gov.co/Public/Tendering/OpportunityDetail/Index?noticeUID=CO1.NTC.1810689&amp;isFromPublicArea=True&amp;isModal=False"/>
    <x v="0"/>
    <x v="0"/>
    <s v="Prestación de servicios profesionales y de apoyo a la gestión, o para la ejecución de trabajos artísticos que sólo puedan encomendarse a determinadas personas naturales;"/>
    <s v="PRESTAR LOS SERVICIOS COMO AYUDANTES DE MAQUINARIA PESADA DE PROPIEDAD O TENENCIA DEL FONDO DE DESARROLLO LOCAL DE SUMAPAZ"/>
    <x v="0"/>
    <s v="Un Nuevo Contrato Social y Ambiental para la Bogotá del Siglo XXI"/>
    <n v="57"/>
    <s v="Gestión pública local"/>
    <s v="Propósito 5: Construir Bogotá - Región con gobierno abierto, transparente y ciudadanía consciente"/>
    <n v="1696"/>
    <m/>
    <n v="1010000989"/>
    <s v="HECTOR JOHAN MORALES HILARION"/>
    <s v="Persona Natural"/>
    <m/>
    <m/>
    <m/>
    <n v="25000000"/>
    <m/>
    <n v="1"/>
    <n v="2500000"/>
    <n v="27500000"/>
    <n v="22416666"/>
    <x v="16"/>
    <d v="2021-03-02T00:00:00"/>
    <d v="2022-02-01T00:00:00"/>
    <n v="336"/>
    <n v="1"/>
    <n v="30"/>
    <m/>
    <m/>
    <m/>
    <m/>
    <m/>
    <s v="X"/>
    <m/>
    <m/>
    <n v="0.81515149090909089"/>
  </r>
  <r>
    <n v="1"/>
    <s v="CPS-073-2021"/>
    <x v="0"/>
    <s v="FDLS-CD-068-2021"/>
    <s v="https://community.secop.gov.co/Public/Tendering/OpportunityDetail/Index?noticeUID=CO1.NTC.1812056&amp;isFromPublicArea=True&amp;isModal=False"/>
    <x v="0"/>
    <x v="0"/>
    <s v="Prestación de servicios profesionales y de apoyo a la gestión, o para la ejecución de trabajos artísticos que sólo puedan encomendarse a determinadas personas naturales;"/>
    <s v="PRESTAR LOS SERVICIOS COMO AUXILIAR DE APOYO ADMINISTRATIVO AL ÁREA DE GESTIÓN POLICIVA DE LA ALCALDÍA LOCAL DE SUMAPAZ"/>
    <x v="0"/>
    <s v="Un Nuevo Contrato Social y Ambiental para la Bogotá del Siglo XXI"/>
    <n v="57"/>
    <s v="Gestión pública local"/>
    <s v="Propósito 5: Construir Bogotá - Región con gobierno abierto, transparente y ciudadanía consciente"/>
    <n v="1696"/>
    <m/>
    <n v="52524470"/>
    <s v="MARCELA TORRES RAMIREZ "/>
    <s v="Persona Natural"/>
    <m/>
    <m/>
    <m/>
    <n v="26000000"/>
    <m/>
    <m/>
    <m/>
    <n v="26000000"/>
    <n v="23313333"/>
    <x v="16"/>
    <d v="2021-03-02T00:00:00"/>
    <d v="2022-01-01T00:00:00"/>
    <n v="305"/>
    <m/>
    <m/>
    <m/>
    <m/>
    <m/>
    <m/>
    <m/>
    <s v="X"/>
    <m/>
    <m/>
    <n v="0.89666665384615385"/>
  </r>
  <r>
    <n v="1"/>
    <s v="CPS-074-2021"/>
    <x v="0"/>
    <s v="FDLS-CD-069-2021"/>
    <s v="https://community.secop.gov.co/Public/Tendering/OpportunityDetail/Index?noticeUID=CO1.NTC.1809105&amp;isFromPublicArea=True&amp;isModal=False"/>
    <x v="0"/>
    <x v="0"/>
    <s v="Prestación de servicios profesionales y de apoyo a la gestión, o para la ejecución de trabajos artísticos que sólo puedan encomendarse a determinadas personas naturales;"/>
    <s v="PRESTAR LOS SERVICIOS PROFESIONALES PARA APOYAR LOS ASUNTOS JURÍDICOS, CONTRACTUALES Y POS-CONTRACTUALES DE LA ALCALDÍA LOCAL DE SUMAPAZ"/>
    <x v="0"/>
    <s v="Un Nuevo Contrato Social y Ambiental para la Bogotá del Siglo XXI"/>
    <n v="57"/>
    <s v="Gestión pública local"/>
    <s v="Propósito 5: Construir Bogotá - Región con gobierno abierto, transparente y ciudadanía consciente"/>
    <n v="1696"/>
    <m/>
    <n v="52777050"/>
    <s v="MIRYAN CRISTINA PARRA DUQUE"/>
    <s v="Persona Natural"/>
    <m/>
    <m/>
    <m/>
    <n v="60000000"/>
    <m/>
    <m/>
    <m/>
    <n v="60000000"/>
    <n v="59200000"/>
    <x v="16"/>
    <d v="2021-03-05T00:00:00"/>
    <d v="2022-01-04T00:00:00"/>
    <n v="305"/>
    <m/>
    <m/>
    <m/>
    <m/>
    <m/>
    <m/>
    <m/>
    <s v="X"/>
    <m/>
    <m/>
    <n v="0.98666666666666669"/>
  </r>
  <r>
    <n v="1"/>
    <s v="CPS-075-2021"/>
    <x v="0"/>
    <s v="FDLS-CD-070-2021"/>
    <s v="https://community.secop.gov.co/Public/Tendering/OpportunityDetail/Index?noticeUID=CO1.NTC.1820474&amp;isFromPublicArea=True&amp;isModal=False"/>
    <x v="0"/>
    <x v="0"/>
    <s v="Prestación de servicios profesionales y de apoyo a la gestión, o para la ejecución de trabajos artísticos que sólo puedan encomendarse a determinadas personas naturales;"/>
    <s v="PRESTAR LOS SERVICIOS PARA DESARROLLAR ACTIVIDADES LOGÍSTICAS Y OPERATIVAS, EN LOS BIENES Y/O PREDIOS EN DONDE FUNCIONA LA ALCALDÍA LOCAL DE SUMAPAZ"/>
    <x v="0"/>
    <s v="Un Nuevo Contrato Social y Ambiental para la Bogotá del Siglo XXI"/>
    <n v="57"/>
    <s v="Gestión pública local"/>
    <s v="Propósito 5: Construir Bogotá - Región con gobierno abierto, transparente y ciudadanía consciente"/>
    <n v="1696"/>
    <m/>
    <n v="79358856"/>
    <s v="LEOPOLDO MARTINEZ MARTINEZ "/>
    <s v="Persona Natural"/>
    <m/>
    <m/>
    <m/>
    <n v="26000000"/>
    <m/>
    <m/>
    <m/>
    <n v="26000000"/>
    <n v="25653333"/>
    <x v="17"/>
    <d v="2021-03-05T00:00:00"/>
    <d v="2022-01-04T00:00:00"/>
    <n v="305"/>
    <m/>
    <m/>
    <m/>
    <m/>
    <m/>
    <m/>
    <m/>
    <s v="X"/>
    <m/>
    <m/>
    <n v="0.98666665384615382"/>
  </r>
  <r>
    <n v="1"/>
    <s v="CPS-076-2021"/>
    <x v="0"/>
    <s v="FDLS-CD-071-2021"/>
    <s v="https://community.secop.gov.co/Public/Tendering/OpportunityDetail/Index?noticeUID=CO1.NTC.1812551&amp;isFromPublicArea=True&amp;isModal=False"/>
    <x v="0"/>
    <x v="0"/>
    <s v="Prestación de servicios profesionales y de apoyo a la gestión, o para la ejecución de trabajos artísticos que sólo puedan encomendarse a determinadas personas naturales;"/>
    <s v="PRESTAR LOS SERVICIOS PROFESIONALES PARA APOYAR LA PLANEACIÓN, SEGUIMIENTO, EJECUCIÓN Y CONTROL DE LAS ACTIVIDADES AGROPECUARIAS ENFOCADAS A PROMOVER EL DESARROLLO RURAL SOSTENIBLE, EN LA LOCALIDAD DE SUMAPAZ"/>
    <x v="0"/>
    <s v="Un Nuevo Contrato Social y Ambiental para la Bogotá del Siglo XXI"/>
    <n v="6"/>
    <s v="Sistema Distrital de Cuidado"/>
    <s v="Propósito 1: Hacer un nuevo contrato social para incrementar la inclusión social, productiva y política"/>
    <n v="1637"/>
    <m/>
    <n v="79266150"/>
    <s v="GUILLERMO ENRIQUE MONTAÑO CALDERON"/>
    <s v="Persona Natural"/>
    <m/>
    <m/>
    <m/>
    <n v="57000000"/>
    <m/>
    <m/>
    <m/>
    <n v="57000000"/>
    <n v="55100000"/>
    <x v="18"/>
    <d v="2021-03-03T00:00:00"/>
    <d v="2022-01-09T00:00:00"/>
    <n v="305"/>
    <m/>
    <m/>
    <m/>
    <m/>
    <m/>
    <m/>
    <m/>
    <s v="X"/>
    <m/>
    <m/>
    <n v="0.96666666666666667"/>
  </r>
  <r>
    <n v="1"/>
    <s v="CPS-077-2021"/>
    <x v="0"/>
    <s v="FDLS-CD-072-2021"/>
    <s v="https://community.secop.gov.co/Public/Tendering/OpportunityDetail/Index?noticeUID=CO1.NTC.1821453&amp;isFromPublicArea=True&amp;isModal=False"/>
    <x v="0"/>
    <x v="0"/>
    <s v="Prestación de servicios profesionales y de apoyo a la gestión, o para la ejecución de trabajos artísticos que sólo puedan encomendarse a determinadas personas naturales;"/>
    <s v="PRESTAR LOS SERVICIOS COMO AYUDANTES DE MAQUINARIA PESADA DE PROPIEDAD O TENENCIA DEL FONDO DE DESARROLLO LOCAL DE SUMAPAZ"/>
    <x v="0"/>
    <s v="Un Nuevo Contrato Social y Ambiental para la Bogotá del Siglo XXI"/>
    <n v="57"/>
    <s v="Gestión pública local"/>
    <s v="Propósito 5: Construir Bogotá - Región con gobierno abierto, transparente y ciudadanía consciente"/>
    <n v="1696"/>
    <m/>
    <n v="1069749786"/>
    <s v="YILBER ADAMES RAMIREZ"/>
    <s v="Persona Natural"/>
    <m/>
    <m/>
    <m/>
    <n v="25000000"/>
    <m/>
    <n v="1"/>
    <n v="2500000"/>
    <n v="27500000"/>
    <n v="24666667"/>
    <x v="17"/>
    <d v="2021-03-05T00:00:00"/>
    <d v="2022-02-04T00:00:00"/>
    <n v="336"/>
    <n v="1"/>
    <n v="30"/>
    <m/>
    <m/>
    <m/>
    <m/>
    <m/>
    <s v="X"/>
    <m/>
    <m/>
    <n v="0.89696970909090912"/>
  </r>
  <r>
    <n v="1"/>
    <s v="CPS-078-2021"/>
    <x v="0"/>
    <s v="FDLS-CD-073-2021"/>
    <s v="https://community.secop.gov.co/Public/Tendering/OpportunityDetail/Index?noticeUID=CO1.NTC.1814010&amp;isFromPublicArea=True&amp;isModal=False"/>
    <x v="0"/>
    <x v="0"/>
    <s v="Prestación de servicios profesionales y de apoyo a la gestión, o para la ejecución de trabajos artísticos que sólo puedan encomendarse a determinadas personas naturales;"/>
    <s v="PRESTAR LOS SERVICIOS COMO AUXILIAR ADMINISTRATIVO PARA EL ÁREA DE GESTIÓN DE DESARROLLO LOCAL, EN LOS TEMAS DE INFRAESTRUCTURA, DE LA ALCALDÍA LOCAL DE SUMAPAZ"/>
    <x v="0"/>
    <s v="Un Nuevo Contrato Social y Ambiental para la Bogotá del Siglo XXI"/>
    <n v="56"/>
    <s v="Gestión pública efectiva"/>
    <s v="Propósito 5: Construir Bogotá - Región con gobierno abierto, transparente y ciudadanía consciente"/>
    <n v="1693"/>
    <m/>
    <n v="1015419501"/>
    <s v="NATALIA SANCHEZ MARIN "/>
    <s v="Persona Natural"/>
    <m/>
    <m/>
    <m/>
    <n v="26000000"/>
    <m/>
    <m/>
    <m/>
    <n v="26000000"/>
    <n v="23226667"/>
    <x v="18"/>
    <d v="2021-03-03T00:00:00"/>
    <d v="2022-01-02T00:00:00"/>
    <n v="305"/>
    <m/>
    <m/>
    <m/>
    <m/>
    <m/>
    <m/>
    <m/>
    <s v="X"/>
    <m/>
    <m/>
    <n v="0.89333334615384619"/>
  </r>
  <r>
    <n v="1"/>
    <s v="CPS-079-2021"/>
    <x v="0"/>
    <s v="FDLS-CD-074-2021"/>
    <s v="https://community.secop.gov.co/Public/Tendering/OpportunityDetail/Index?noticeUID=CO1.NTC.1813925&amp;isFromPublicArea=True&amp;isModal=False"/>
    <x v="0"/>
    <x v="0"/>
    <s v="Prestación de servicios profesionales y de apoyo a la gestión, o para la ejecución de trabajos artísticos que sólo puedan encomendarse a determinadas personas naturales;"/>
    <s v="PRESTAR LOS SERVICIOS COMO AUXILIAR ADMINISTRATIVO PARA EL ÁREA DE GESTIÓN DE DESARROLLO LOCAL, EN LOS TEMAS DE INFRAESTRUCTURA, DE LA ALCALDÍA LOCAL DE SUMAPAZ"/>
    <x v="0"/>
    <s v="Un Nuevo Contrato Social y Ambiental para la Bogotá del Siglo XXI"/>
    <n v="56"/>
    <s v="Gestión pública efectiva"/>
    <s v="Propósito 5: Construir Bogotá - Región con gobierno abierto, transparente y ciudadanía consciente"/>
    <n v="1693"/>
    <m/>
    <n v="1022323083"/>
    <s v="SANDRA MARCELA CASTRO GONZALEZ"/>
    <s v="Persona Natural"/>
    <m/>
    <m/>
    <m/>
    <n v="26000000"/>
    <m/>
    <m/>
    <m/>
    <n v="26000000"/>
    <n v="25826666"/>
    <x v="18"/>
    <d v="2021-03-03T00:00:00"/>
    <d v="2022-01-02T00:00:00"/>
    <n v="305"/>
    <m/>
    <m/>
    <m/>
    <m/>
    <m/>
    <m/>
    <m/>
    <s v="X"/>
    <m/>
    <m/>
    <n v="0.99333330769230765"/>
  </r>
  <r>
    <n v="1"/>
    <s v="CPS-080-2021"/>
    <x v="0"/>
    <s v="FDLS-CD-075-2021"/>
    <s v="https://community.secop.gov.co/Public/Tendering/OpportunityDetail/Index?noticeUID=CO1.NTC.1812338&amp;isFromPublicArea=True&amp;isModal=False"/>
    <x v="0"/>
    <x v="0"/>
    <s v="Prestación de servicios profesionales y de apoyo a la gestión, o para la ejecución de trabajos artísticos que sólo puedan encomendarse a determinadas personas naturales;"/>
    <s v="PRESTAR LOS SERVICIOS TÉCNICOS PARA LA GESTIÓN AMBIENTAL-AGROPECUARIA, DEL ÁREA DE GESTIÓN DE DESARROLLO LOCAL DE LA ALCALDÍA LOCAL DE SUMAPAZ"/>
    <x v="0"/>
    <s v="Un Nuevo Contrato Social y Ambiental para la Bogotá del Siglo XXI"/>
    <n v="23"/>
    <s v="Bogotá rural"/>
    <s v="Propósito 1: Hacer un nuevo contrato social para incrementar la inclusión social, productiva y política"/>
    <n v="1634"/>
    <m/>
    <n v="1022988839"/>
    <s v="ALEXANDRA CORTES LOPEZ "/>
    <s v="Persona Natural"/>
    <m/>
    <m/>
    <m/>
    <n v="39000000"/>
    <m/>
    <m/>
    <m/>
    <n v="39000000"/>
    <n v="38740000"/>
    <x v="18"/>
    <d v="2021-03-03T00:00:00"/>
    <d v="2022-01-02T00:00:00"/>
    <n v="305"/>
    <m/>
    <m/>
    <m/>
    <m/>
    <m/>
    <m/>
    <m/>
    <s v="X"/>
    <m/>
    <m/>
    <n v="0.99333333333333329"/>
  </r>
  <r>
    <n v="1"/>
    <s v="CPS-081-2021"/>
    <x v="0"/>
    <s v="FDLS-CD-076-2021"/>
    <s v="https://community.secop.gov.co/Public/Tendering/OpportunityDetail/Index?noticeUID=CO1.NTC.1812000&amp;isFromPublicArea=True&amp;isModal=False"/>
    <x v="0"/>
    <x v="0"/>
    <s v="Prestación de servicios profesionales y de apoyo a la gestión, o para la ejecución de trabajos artísticos que sólo puedan encomendarse a determinadas personas naturales;"/>
    <s v="PRESTAR LOS SERVICIOS DE APOYO LOGÍSTICO Y OPERATIVO PARA LA ALCALDÍA LOCAL DE SUMAPAZ, EN ESPECIAL EN LAS CORREGIDURÍAS DE NAZARETH Y BETANIA"/>
    <x v="0"/>
    <s v="Un Nuevo Contrato Social y Ambiental para la Bogotá del Siglo XXI"/>
    <n v="57"/>
    <s v="Gestión pública local"/>
    <s v="Propósito 5: Construir Bogotá - Región con gobierno abierto, transparente y ciudadanía consciente"/>
    <n v="1696"/>
    <m/>
    <n v="19157189"/>
    <s v="ENRIQUE HUERTAS"/>
    <s v="Persona Natural"/>
    <m/>
    <m/>
    <m/>
    <n v="20700000"/>
    <m/>
    <m/>
    <m/>
    <n v="20700000"/>
    <n v="20562000"/>
    <x v="18"/>
    <d v="2021-03-03T00:00:00"/>
    <d v="2022-01-02T00:00:00"/>
    <n v="305"/>
    <m/>
    <m/>
    <m/>
    <m/>
    <m/>
    <m/>
    <m/>
    <s v="X"/>
    <m/>
    <m/>
    <n v="0.99333333333333329"/>
  </r>
  <r>
    <n v="1"/>
    <s v="CPS-082-2021"/>
    <x v="0"/>
    <s v="FDLS-CD-077-2021"/>
    <s v="https://community.secop.gov.co/Public/Tendering/OpportunityDetail/Index?noticeUID=CO1.NTC.1812642&amp;isFromPublicArea=True&amp;isModal=False"/>
    <x v="0"/>
    <x v="0"/>
    <s v="Prestación de servicios profesionales y de apoyo a la gestión, o para la ejecución de trabajos artísticos que sólo puedan encomendarse a determinadas personas naturales;"/>
    <s v="PRESTAR SUS SERVICIOS PROFESIONALES PARA APOYAR AL EQUIPO DE PRENSA Y COMUNICACIONES DE LA ALCALDÍA LOCAL EN LA CREACIÓN, REALIZACIÓN, PRODUCCIÓN Y EDICIÓN DE VIDEOS, ASÍ COMO EL REGISTRO, EDICIÓN Y LA PRESENTACIÓN DE FOTOGRAFÍAS DE LOS ACONTECIMIENTOS, HECHOS Y EVENTOS EXTERNOS E INTERNOS DE LA ALCALDÍA LOCAL, PARA SER UTILIZADOS COMO INSUMOS DE COMUNICACIÓN EN LOS MEDIOS, ESPECIALMENTE ESCRITOS, DIGITALES Y AUDIOVISUALES"/>
    <x v="0"/>
    <s v="Un Nuevo Contrato Social y Ambiental para la Bogotá del Siglo XXI"/>
    <n v="57"/>
    <s v="Gestión pública local"/>
    <s v="Propósito 5: Construir Bogotá - Región con gobierno abierto, transparente y ciudadanía consciente"/>
    <n v="1696"/>
    <m/>
    <n v="81715533"/>
    <s v="LUIS ANGEL ARROYAVE VILARO"/>
    <s v="Persona Natural"/>
    <m/>
    <m/>
    <m/>
    <n v="43650000"/>
    <m/>
    <m/>
    <m/>
    <n v="43650000"/>
    <n v="7857000"/>
    <x v="18"/>
    <d v="2021-03-04T00:00:00"/>
    <d v="2022-01-03T00:00:00"/>
    <n v="305"/>
    <m/>
    <m/>
    <m/>
    <m/>
    <m/>
    <m/>
    <m/>
    <s v="X"/>
    <m/>
    <m/>
    <n v="0.18"/>
  </r>
  <r>
    <n v="1"/>
    <s v="CPS-083-2021"/>
    <x v="0"/>
    <s v="FDLS-CD-078-2021"/>
    <s v="https://community.secop.gov.co/Public/Tendering/OpportunityDetail/Index?noticeUID=CO1.NTC.1812877&amp;isFromPublicArea=True&amp;isModal=False"/>
    <x v="0"/>
    <x v="0"/>
    <s v="Prestación de servicios profesionales y de apoyo a la gestión, o para la ejecución de trabajos artísticos que sólo puedan encomendarse a determinadas personas naturales;"/>
    <s v="PRESTAR SUS SERVICIOS PROFESIONALES DE APOYO AL ÁREA DE GESTIÓN DE DESARROLLO LOCAL DE LA ALCALDÍA LOCAL DE SUMAPAZ, EN TEMAS DE REACTIVACIÓN ECONÓMICA, EMPLEOS DE EMERGENCIA"/>
    <x v="0"/>
    <s v="Un Nuevo Contrato Social y Ambiental para la Bogotá del Siglo XXI"/>
    <n v="1"/>
    <s v="Subsidios y transferencias para la equidad"/>
    <s v="Propósito 1: Hacer un nuevo contrato social para incrementar la inclusión social, productiva y política"/>
    <n v="1583"/>
    <m/>
    <n v="1022390655"/>
    <s v="LUIS ALBERTO MARTINEZ SICHACA "/>
    <s v="Persona Natural"/>
    <m/>
    <m/>
    <m/>
    <n v="50000000"/>
    <m/>
    <m/>
    <m/>
    <n v="50000000"/>
    <n v="49666667"/>
    <x v="18"/>
    <d v="2021-03-03T00:00:00"/>
    <d v="2022-01-02T00:00:00"/>
    <n v="305"/>
    <m/>
    <m/>
    <m/>
    <m/>
    <m/>
    <m/>
    <m/>
    <s v="X"/>
    <m/>
    <m/>
    <n v="0.99333333999999995"/>
  </r>
  <r>
    <n v="1"/>
    <s v="CPS-084-2021"/>
    <x v="0"/>
    <s v="FDLS-CD-079-2021"/>
    <s v="https://community.secop.gov.co/Public/Tendering/OpportunityDetail/Index?noticeUID=CO1.NTC.1812078&amp;isFromPublicArea=True&amp;isModal=False"/>
    <x v="0"/>
    <x v="0"/>
    <s v="Prestación de servicios profesionales y de apoyo a la gestión, o para la ejecución de trabajos artísticos que sólo puedan encomendarse a determinadas personas naturales;"/>
    <s v="PRESTAR LOS SERVICIOS PROFESIONALES AL ÁREA DE GESTIÓN DE DESARROLLO LOCAL PARA APOYAR LA PLANEACIÓN, EJECUCIÓN Y SEGUIMIENTO A LOS PROYECTOS DE INVERSIÓN DE MEJORAMIENTO DE VIVIENDA RURAL QUE LE SEAN DESIGNADOS"/>
    <x v="0"/>
    <s v="Un Nuevo Contrato Social y Ambiental para la Bogotá del Siglo XXI"/>
    <n v="19"/>
    <s v="Vivienda y entornos dignos en el territorio urbano y rural"/>
    <s v="Propósito 1: Hacer un nuevo contrato social para incrementar la inclusión social, productiva y política"/>
    <n v="1589"/>
    <m/>
    <n v="79889687"/>
    <s v="LUIS CARLOS LOPEZ MENDOZA  "/>
    <s v="Persona Natural"/>
    <m/>
    <m/>
    <m/>
    <n v="70000000"/>
    <m/>
    <m/>
    <m/>
    <n v="70000000"/>
    <n v="69300000"/>
    <x v="18"/>
    <d v="2021-03-04T00:00:00"/>
    <d v="2022-01-03T00:00:00"/>
    <n v="305"/>
    <m/>
    <m/>
    <m/>
    <m/>
    <m/>
    <m/>
    <m/>
    <s v="X"/>
    <m/>
    <m/>
    <n v="0.99"/>
  </r>
  <r>
    <n v="1"/>
    <s v="CPS-085-2021"/>
    <x v="0"/>
    <s v="FDLS-CD-080-2021*"/>
    <s v="https://community.secop.gov.co/Public/Tendering/OpportunityDetail/Index?noticeUID=CO1.NTC.1840702&amp;isFromPublicArea=True&amp;isModal=False"/>
    <x v="0"/>
    <x v="0"/>
    <s v="Prestación de servicios profesionales y de apoyo a la gestión, o para la ejecución de trabajos artísticos que sólo puedan encomendarse a determinadas personas naturales;"/>
    <s v="PRESTAR LOS SERVICIOS COMO OPERARIOS DE LA MAQUINARIA PESADA DE PROPIEDAD O TENENCIA DEL FONDO DE DESARROLLO LOCAL DE SUMAPAZ"/>
    <x v="0"/>
    <s v="Un Nuevo Contrato Social y Ambiental para la Bogotá del Siglo XXI"/>
    <n v="57"/>
    <s v="Gestión pública local"/>
    <s v="Propósito 5: Construir Bogotá - Región con gobierno abierto, transparente y ciudadanía consciente"/>
    <n v="1696"/>
    <m/>
    <n v="1032656287"/>
    <s v="ALBEIRO BARBOSA CIFUENTES"/>
    <s v="Persona Natural"/>
    <m/>
    <m/>
    <m/>
    <n v="22950000"/>
    <m/>
    <n v="1"/>
    <n v="2550000"/>
    <n v="25500000"/>
    <n v="24310000"/>
    <x v="19"/>
    <d v="2021-03-15T00:00:00"/>
    <d v="2022-01-14T00:00:00"/>
    <n v="305"/>
    <n v="1"/>
    <n v="30"/>
    <m/>
    <m/>
    <m/>
    <m/>
    <m/>
    <s v="X"/>
    <m/>
    <m/>
    <n v="0.95333333333333337"/>
  </r>
  <r>
    <n v="1"/>
    <s v="CPS-086-2021"/>
    <x v="0"/>
    <s v="FDLS-CD-080-2021*"/>
    <s v="https://community.secop.gov.co/Public/Tendering/OpportunityDetail/Index?noticeUID=CO1.NTC.1840702&amp;isFromPublicArea=True&amp;isModal=False"/>
    <x v="0"/>
    <x v="0"/>
    <s v="Prestación de servicios profesionales y de apoyo a la gestión, o para la ejecución de trabajos artísticos que sólo puedan encomendarse a determinadas personas naturales;"/>
    <s v="PRESTAR LOS SERVICIOS COMO OPERARIOS DE LA MAQUINARIA PESADA DE PROPIEDAD O TENENCIA DEL FONDO DE DESARROLLO LOCAL DE SUMAPAZ"/>
    <x v="0"/>
    <s v="Un Nuevo Contrato Social y Ambiental para la Bogotá del Siglo XXI"/>
    <n v="57"/>
    <s v="Gestión pública local"/>
    <s v="Propósito 5: Construir Bogotá - Región con gobierno abierto, transparente y ciudadanía consciente"/>
    <n v="1696"/>
    <m/>
    <n v="1022938049"/>
    <s v="ALEXANDER BUSTOS CHAVARRO"/>
    <s v="Persona Natural"/>
    <m/>
    <m/>
    <m/>
    <n v="22950000"/>
    <m/>
    <n v="1"/>
    <n v="2550000"/>
    <n v="25500000"/>
    <n v="24310000"/>
    <x v="19"/>
    <d v="2021-03-15T00:00:00"/>
    <d v="2022-01-14T00:00:00"/>
    <n v="305"/>
    <n v="1"/>
    <n v="30"/>
    <m/>
    <m/>
    <m/>
    <m/>
    <m/>
    <s v="X"/>
    <m/>
    <m/>
    <n v="0.95333333333333337"/>
  </r>
  <r>
    <n v="1"/>
    <s v="CPS-087-2021"/>
    <x v="0"/>
    <s v="FDLS-CD-080-2021*"/>
    <s v="https://community.secop.gov.co/Public/Tendering/OpportunityDetail/Index?noticeUID=CO1.NTC.1840702&amp;isFromPublicArea=True&amp;isModal=False"/>
    <x v="0"/>
    <x v="0"/>
    <s v="Prestación de servicios profesionales y de apoyo a la gestión, o para la ejecución de trabajos artísticos que sólo puedan encomendarse a determinadas personas naturales;"/>
    <s v="PRESTAR LOS SERVICIOS COMO OPERARIOS DE LA MAQUINARIA PESADA DE PROPIEDAD O TENENCIA DEL FONDO DE DESARROLLO LOCAL DE SUMAPAZ"/>
    <x v="0"/>
    <s v="Un Nuevo Contrato Social y Ambiental para la Bogotá del Siglo XXI"/>
    <n v="57"/>
    <s v="Gestión pública local"/>
    <s v="Propósito 5: Construir Bogotá - Región con gobierno abierto, transparente y ciudadanía consciente"/>
    <n v="1696"/>
    <m/>
    <n v="79462118"/>
    <s v="ERNESTO GUEVARA GONZALEZ"/>
    <s v="Persona Natural"/>
    <m/>
    <m/>
    <m/>
    <n v="22950000"/>
    <m/>
    <n v="1"/>
    <n v="2550000"/>
    <n v="25500000"/>
    <n v="24310000"/>
    <x v="19"/>
    <d v="2021-03-15T00:00:00"/>
    <d v="2022-01-14T00:00:00"/>
    <n v="305"/>
    <n v="1"/>
    <n v="30"/>
    <m/>
    <m/>
    <m/>
    <m/>
    <m/>
    <s v="X"/>
    <m/>
    <m/>
    <n v="0.95333333333333337"/>
  </r>
  <r>
    <n v="1"/>
    <s v="CPS-088-2021"/>
    <x v="0"/>
    <s v="FDLS-CD-080-2021*"/>
    <s v="https://community.secop.gov.co/Public/Tendering/OpportunityDetail/Index?noticeUID=CO1.NTC.1840702&amp;isFromPublicArea=True&amp;isModal=False"/>
    <x v="0"/>
    <x v="0"/>
    <s v="Prestación de servicios profesionales y de apoyo a la gestión, o para la ejecución de trabajos artísticos que sólo puedan encomendarse a determinadas personas naturales;"/>
    <s v="PRESTAR LOS SERVICIOS COMO OPERARIOS DE LA MAQUINARIA PESADA DE PROPIEDAD O TENENCIA DEL FONDO DE DESARROLLO LOCAL DE SUMAPAZ"/>
    <x v="0"/>
    <s v="Un Nuevo Contrato Social y Ambiental para la Bogotá del Siglo XXI"/>
    <n v="57"/>
    <s v="Gestión pública local"/>
    <s v="Propósito 5: Construir Bogotá - Región con gobierno abierto, transparente y ciudadanía consciente"/>
    <n v="1696"/>
    <m/>
    <n v="80451743"/>
    <s v="SALOMON ROMERO PALACIOS"/>
    <s v="Persona Natural"/>
    <m/>
    <m/>
    <m/>
    <n v="22950000"/>
    <m/>
    <n v="1"/>
    <n v="2550000"/>
    <n v="25500000"/>
    <n v="24310000"/>
    <x v="19"/>
    <d v="2021-03-15T00:00:00"/>
    <d v="2022-01-14T00:00:00"/>
    <n v="305"/>
    <n v="1"/>
    <n v="30"/>
    <m/>
    <m/>
    <m/>
    <m/>
    <m/>
    <s v="X"/>
    <m/>
    <m/>
    <n v="0.95333333333333337"/>
  </r>
  <r>
    <n v="1"/>
    <s v="CPS-089-2021"/>
    <x v="0"/>
    <s v="FDLS-CD-080-2021*"/>
    <s v="https://community.secop.gov.co/Public/Tendering/OpportunityDetail/Index?noticeUID=CO1.NTC.1840702&amp;isFromPublicArea=True&amp;isModal=False"/>
    <x v="0"/>
    <x v="0"/>
    <s v="Prestación de servicios profesionales y de apoyo a la gestión, o para la ejecución de trabajos artísticos que sólo puedan encomendarse a determinadas personas naturales;"/>
    <s v="PRESTAR LOS SERVICIOS COMO OPERARIOS DE LA MAQUINARIA PESADA DE PROPIEDAD O TENENCIA DEL FONDO DE DESARROLLO LOCAL DE SUMAPAZ"/>
    <x v="0"/>
    <s v="Un Nuevo Contrato Social y Ambiental para la Bogotá del Siglo XXI"/>
    <n v="57"/>
    <s v="Gestión pública local"/>
    <s v="Propósito 5: Construir Bogotá - Región con gobierno abierto, transparente y ciudadanía consciente"/>
    <n v="1696"/>
    <m/>
    <n v="79565214"/>
    <s v="NEIDER MOLINA REY"/>
    <s v="Persona Natural"/>
    <m/>
    <m/>
    <m/>
    <n v="22950000"/>
    <m/>
    <n v="1"/>
    <n v="2550000"/>
    <n v="25500000"/>
    <n v="24310000"/>
    <x v="19"/>
    <d v="2021-03-15T00:00:00"/>
    <d v="2022-01-14T00:00:00"/>
    <n v="305"/>
    <n v="1"/>
    <n v="30"/>
    <m/>
    <m/>
    <m/>
    <m/>
    <m/>
    <s v="X"/>
    <m/>
    <m/>
    <n v="0.95333333333333337"/>
  </r>
  <r>
    <n v="1"/>
    <s v="CPS-090-2021"/>
    <x v="0"/>
    <s v="FDLS-CD-080-2021*"/>
    <s v="https://community.secop.gov.co/Public/Tendering/OpportunityDetail/Index?noticeUID=CO1.NTC.1840702&amp;isFromPublicArea=True&amp;isModal=False"/>
    <x v="0"/>
    <x v="0"/>
    <s v="Prestación de servicios profesionales y de apoyo a la gestión, o para la ejecución de trabajos artísticos que sólo puedan encomendarse a determinadas personas naturales;"/>
    <s v="PRESTAR LOS SERVICIOS COMO OPERARIOS DE LA MAQUINARIA PESADA DE PROPIEDAD O TENENCIA DEL FONDO DE DESARROLLO LOCAL DE SUMAPAZ"/>
    <x v="0"/>
    <s v="Un Nuevo Contrato Social y Ambiental para la Bogotá del Siglo XXI"/>
    <n v="57"/>
    <s v="Gestión pública local"/>
    <s v="Propósito 5: Construir Bogotá - Región con gobierno abierto, transparente y ciudadanía consciente"/>
    <n v="1696"/>
    <m/>
    <n v="1070750533"/>
    <s v="RAFAEL ANTONIO LARA SANABRIA"/>
    <s v="Persona Natural"/>
    <m/>
    <m/>
    <m/>
    <n v="22950000"/>
    <m/>
    <n v="1"/>
    <n v="2550000"/>
    <n v="25500000"/>
    <n v="24310000"/>
    <x v="19"/>
    <d v="2021-03-15T00:00:00"/>
    <d v="2022-01-14T00:00:00"/>
    <n v="305"/>
    <n v="1"/>
    <n v="30"/>
    <m/>
    <m/>
    <m/>
    <m/>
    <m/>
    <s v="X"/>
    <m/>
    <m/>
    <n v="0.95333333333333337"/>
  </r>
  <r>
    <n v="1"/>
    <s v="CPS-091-2021"/>
    <x v="0"/>
    <s v="FDLS-CD-080-2021*"/>
    <s v="https://community.secop.gov.co/Public/Tendering/OpportunityDetail/Index?noticeUID=CO1.NTC.1840702&amp;isFromPublicArea=True&amp;isModal=False"/>
    <x v="0"/>
    <x v="0"/>
    <s v="Prestación de servicios profesionales y de apoyo a la gestión, o para la ejecución de trabajos artísticos que sólo puedan encomendarse a determinadas personas naturales;"/>
    <s v="PRESTAR LOS SERVICIOS COMO OPERARIOS DE LA MAQUINARIA PESADA DE PROPIEDAD O TENENCIA DEL FONDO DE DESARROLLO LOCAL DE SUMAPAZ"/>
    <x v="0"/>
    <s v="Un Nuevo Contrato Social y Ambiental para la Bogotá del Siglo XXI"/>
    <n v="57"/>
    <s v="Gestión pública local"/>
    <s v="Propósito 5: Construir Bogotá - Región con gobierno abierto, transparente y ciudadanía consciente"/>
    <n v="1696"/>
    <m/>
    <n v="1023037487"/>
    <s v="JHONATAN VALBUENA VERGARA"/>
    <s v="Persona Natural"/>
    <m/>
    <m/>
    <m/>
    <n v="22950000"/>
    <m/>
    <m/>
    <m/>
    <n v="22950000"/>
    <n v="5780000"/>
    <x v="19"/>
    <d v="2021-03-15T00:00:00"/>
    <d v="2021-12-22T00:00:00"/>
    <n v="273"/>
    <m/>
    <m/>
    <m/>
    <m/>
    <m/>
    <m/>
    <m/>
    <m/>
    <s v="X"/>
    <m/>
    <n v="0.25185185185185183"/>
  </r>
  <r>
    <n v="1"/>
    <s v="CPS-092-2021"/>
    <x v="0"/>
    <s v="FDLS-CD-081-2021"/>
    <s v="https://community.secop.gov.co/Public/Tendering/OpportunityDetail/Index?noticeUID=CO1.NTC.1814511&amp;isFromPublicArea=True&amp;isModal=False"/>
    <x v="0"/>
    <x v="0"/>
    <s v="Prestación de servicios profesionales y de apoyo a la gestión, o para la ejecución de trabajos artísticos que sólo puedan encomendarse a determinadas personas naturales;"/>
    <s v="PRESTAR LOS SERVICIOS PROFESIONALES AL ÁREA DE GESTIÓN DE DESARROLLO LOCAL PARA APOYAR LA PLANEACIÓN, EJECUCIÓN Y SEGUIMIENTO DE LOS PROYECTOS DE INVERSIÓN RELACIONADOS CON LAS OBRAS DE MITIGACIÓN A DESARROLLAR POR EL FDLS"/>
    <x v="0"/>
    <s v="Un Nuevo Contrato Social y Ambiental para la Bogotá del Siglo XXI"/>
    <n v="30"/>
    <s v="Eficiencia en la atención de emergencias"/>
    <s v="Propósito 2 : Cambiar Nuestros Hábitos de Vida para Reverdecer a Bogotá y Adaptarnos y Mitigar la Crisis Climática"/>
    <n v="1652"/>
    <m/>
    <n v="1090424977"/>
    <s v="JUAN DAVID CORTES GOMEZ"/>
    <s v="Persona Natural"/>
    <m/>
    <m/>
    <m/>
    <n v="57000000"/>
    <m/>
    <m/>
    <m/>
    <n v="57000000"/>
    <n v="50730000"/>
    <x v="18"/>
    <d v="2021-03-04T00:00:00"/>
    <d v="2022-01-03T00:00:00"/>
    <n v="274"/>
    <m/>
    <m/>
    <m/>
    <m/>
    <m/>
    <m/>
    <m/>
    <s v="X"/>
    <m/>
    <m/>
    <n v="0.89"/>
  </r>
  <r>
    <n v="1"/>
    <s v="CPS-093-2021"/>
    <x v="0"/>
    <s v="FDLS-CD-082-2021"/>
    <s v="https://community.secop.gov.co/Public/Tendering/OpportunityDetail/Index?noticeUID=CO1.NTC.1818969&amp;isFromPublicArea=True&amp;isModal=False"/>
    <x v="0"/>
    <x v="0"/>
    <s v="Prestación de servicios profesionales y de apoyo a la gestión, o para la ejecución de trabajos artísticos que sólo puedan encomendarse a determinadas personas naturales;"/>
    <s v="PRESTAR LOS SERVICIOS PROFESIONALES ESPECIALIZADOS AL ÁREA DE GESTIÓN DEL DESARROLLO LOCAL DE LA ALCALDÍA LOCAL DE SUMAPAZ"/>
    <x v="0"/>
    <s v="Un Nuevo Contrato Social y Ambiental para la Bogotá del Siglo XXI"/>
    <n v="57"/>
    <s v="Gestión pública local"/>
    <s v="Propósito 5: Construir Bogotá - Región con gobierno abierto, transparente y ciudadanía consciente"/>
    <n v="1696"/>
    <m/>
    <n v="79625519"/>
    <s v="JAIME ANTONIO MAHECHA QUINTERO"/>
    <s v="Persona Natural"/>
    <m/>
    <m/>
    <m/>
    <n v="75000000"/>
    <m/>
    <m/>
    <m/>
    <n v="75000000"/>
    <n v="75000000"/>
    <x v="17"/>
    <d v="2021-03-04T00:00:00"/>
    <d v="2022-01-03T00:00:00"/>
    <n v="274"/>
    <m/>
    <m/>
    <m/>
    <m/>
    <m/>
    <m/>
    <m/>
    <s v="X"/>
    <m/>
    <m/>
    <n v="1"/>
  </r>
  <r>
    <n v="1"/>
    <s v="CPS-094-2021"/>
    <x v="0"/>
    <s v="FDLS-CD-083-2021"/>
    <s v="https://community.secop.gov.co/Public/Tendering/OpportunityDetail/Index?noticeUID=CO1.NTC.1823158&amp;isFromPublicArea=True&amp;isModal=False"/>
    <x v="0"/>
    <x v="0"/>
    <s v="Prestación de servicios profesionales y de apoyo a la gestión, o para la ejecución de trabajos artísticos que sólo puedan encomendarse a determinadas personas naturales;"/>
    <s v="PRESTAR LOS SERVICIOS PROFESIONALES PARA APOYAR LA PLANEACIÓN, EJECUCIÓN Y SEGUIMIENTO DE LOS PROYECTOS DE INVERSIÓN EN TEMAS DE CULTURA QUE EJECUTE EL FONDO DE DESARROLLO LOCAL DE SUMAPAZ"/>
    <x v="0"/>
    <s v="Un Nuevo Contrato Social y Ambiental para la Bogotá del Siglo XXI"/>
    <n v="57"/>
    <s v="Gestión pública local"/>
    <s v="Propósito 5: Construir Bogotá - Región con gobierno abierto, transparente y ciudadanía consciente"/>
    <n v="1696"/>
    <m/>
    <n v="28723701"/>
    <s v="LUZ YOLANDA LEON FLOREZ "/>
    <s v="Persona Natural"/>
    <m/>
    <m/>
    <m/>
    <n v="57000000"/>
    <m/>
    <m/>
    <m/>
    <n v="57000000"/>
    <n v="49970000"/>
    <x v="20"/>
    <d v="2021-03-08T00:00:00"/>
    <d v="2022-01-07T00:00:00"/>
    <n v="305"/>
    <m/>
    <m/>
    <m/>
    <m/>
    <m/>
    <m/>
    <m/>
    <s v="X"/>
    <m/>
    <m/>
    <n v="0.87666666666666671"/>
  </r>
  <r>
    <n v="1"/>
    <s v="CPS-095-2021"/>
    <x v="0"/>
    <s v="FDLS-CD-084-2021"/>
    <s v="https://community.secop.gov.co/Public/Tendering/OpportunityDetail/Index?noticeUID=CO1.NTC.1823712&amp;isFromPublicArea=True&amp;isModal=False"/>
    <x v="0"/>
    <x v="0"/>
    <s v="Prestación de servicios profesionales y de apoyo a la gestión, o para la ejecución de trabajos artísticos que sólo puedan encomendarse a determinadas personas naturales;"/>
    <s v="PRESTAR LOS SERVICIOS COMO CONDUCTOR DEL CARROTANQUE DE PROPIEDAD DEL FONDO DE DESARROLLO LOCAL DE SUMAPAZ"/>
    <x v="0"/>
    <s v="Un Nuevo Contrato Social y Ambiental para la Bogotá del Siglo XXI"/>
    <n v="57"/>
    <s v="Gestión pública local"/>
    <s v="Propósito 5: Construir Bogotá - Región con gobierno abierto, transparente y ciudadanía consciente"/>
    <n v="1696"/>
    <m/>
    <n v="1032656406"/>
    <s v="FABIAN LEONARDO PULIDO MORENO"/>
    <s v="Persona Natural"/>
    <m/>
    <m/>
    <m/>
    <n v="25500000"/>
    <m/>
    <n v="1"/>
    <n v="2550000"/>
    <n v="28050000"/>
    <n v="24905000"/>
    <x v="20"/>
    <d v="2021-03-08T00:00:00"/>
    <d v="2022-02-07T00:00:00"/>
    <n v="336"/>
    <n v="1"/>
    <n v="30"/>
    <m/>
    <m/>
    <m/>
    <m/>
    <m/>
    <s v="X"/>
    <m/>
    <m/>
    <n v="0.88787878787878793"/>
  </r>
  <r>
    <n v="1"/>
    <s v="CPS-096-2021"/>
    <x v="0"/>
    <s v="FDLS-MC-066-2021"/>
    <s v="https://community.secop.gov.co/Public/Tendering/OpportunityDetail/Index?noticeUID=CO1.NTC.1802527&amp;isFromPublicArea=True&amp;isModal=False"/>
    <x v="1"/>
    <x v="1"/>
    <s v="No aplica"/>
    <s v="CONTRATAR LA PRESTACION DE SERVICIOS DE VIGILANCIA Y SEGURIDAD PRIVADA CON ARMAS, PARA LAS SEDES DE LA ALCALDIA LOCAL DE SUMAPAZ"/>
    <x v="1"/>
    <s v="Un Nuevo Contrato Social y Ambiental para la Bogotá del Siglo XXI"/>
    <s v="No aplica"/>
    <s v=" "/>
    <s v=" "/>
    <m/>
    <n v="1"/>
    <n v="860518862"/>
    <s v="SEGURIDAD LAS AMERICAS LTDA SEGURIAMERICAS LTDA"/>
    <s v="Persona Jurídica"/>
    <m/>
    <m/>
    <m/>
    <n v="25293289"/>
    <m/>
    <n v="2"/>
    <n v="12646644"/>
    <n v="37939933"/>
    <n v="37939933"/>
    <x v="20"/>
    <d v="2021-03-06T00:00:00"/>
    <d v="2021-04-25T00:00:00"/>
    <n v="50"/>
    <n v="2"/>
    <n v="17"/>
    <m/>
    <m/>
    <m/>
    <m/>
    <m/>
    <m/>
    <m/>
    <s v="X"/>
    <n v="1"/>
  </r>
  <r>
    <n v="1"/>
    <s v="CPS-097-2021"/>
    <x v="0"/>
    <s v="FDLS-CD-085-2021"/>
    <s v="https://community.secop.gov.co/Public/Tendering/OpportunityDetail/Index?noticeUID=CO1.NTC.1828826&amp;isFromPublicArea=True&amp;isModal=False"/>
    <x v="0"/>
    <x v="0"/>
    <s v="Prestación de servicios profesionales y de apoyo a la gestión, o para la ejecución de trabajos artísticos que sólo puedan encomendarse a determinadas personas naturales;"/>
    <s v="PRESTAR LOS SERVICIOS COMO AUXILIAR ADMINISTRATIVO PARA EL CENTRO DE SERVICIOS DE SANTA ROSA"/>
    <x v="0"/>
    <s v="Un Nuevo Contrato Social y Ambiental para la Bogotá del Siglo XXI"/>
    <n v="57"/>
    <s v="Gestión pública local"/>
    <s v="Propósito 5: Construir Bogotá - Región con gobierno abierto, transparente y ciudadanía consciente"/>
    <n v="1696"/>
    <m/>
    <n v="1023019730"/>
    <s v="EDISON FERNEY MARTINEZ MOLINA"/>
    <s v="Persona Natural"/>
    <m/>
    <m/>
    <m/>
    <n v="23000000"/>
    <m/>
    <m/>
    <m/>
    <n v="23000000"/>
    <n v="18663333"/>
    <x v="21"/>
    <d v="2021-03-13T00:00:00"/>
    <d v="2022-05-12T00:00:00"/>
    <n v="303"/>
    <m/>
    <m/>
    <n v="1022943098"/>
    <s v="GLORIA YOLANDA DIMATE RICO"/>
    <d v="2021-05-18T00:00:00"/>
    <n v="17863334"/>
    <m/>
    <s v="X"/>
    <m/>
    <m/>
    <n v="0.81144926086956526"/>
  </r>
  <r>
    <n v="1"/>
    <s v="CPS-098-2021"/>
    <x v="0"/>
    <s v="FDLS-CD-086-2021"/>
    <s v="https://community.secop.gov.co/Public/Tendering/OpportunityDetail/Index?noticeUID=CO1.NTC.1838618&amp;isFromPublicArea=True&amp;isModal=False"/>
    <x v="0"/>
    <x v="0"/>
    <s v="Prestación de servicios profesionales y de apoyo a la gestión, o para la ejecución de trabajos artísticos que sólo puedan encomendarse a determinadas personas naturales;"/>
    <s v="PRESTAR LOS SERVICIOS COMO AUXILIAR ADMINISTRATIVO EN LOS TEMAS FINANCIEROS DEL ÁREA DE GESTIÓN DE DESARROLLO LOCAL DE LA ALCALDÍA LOCAL DE SUMAPAZ"/>
    <x v="0"/>
    <s v="Un Nuevo Contrato Social y Ambiental para la Bogotá del Siglo XXI"/>
    <n v="57"/>
    <s v="Gestión pública local"/>
    <s v="Propósito 5: Construir Bogotá - Región con gobierno abierto, transparente y ciudadanía consciente"/>
    <n v="1696"/>
    <m/>
    <n v="52809596"/>
    <s v="MARTHA LILIANA CARRERO VILLAMIL"/>
    <s v="Persona Natural"/>
    <m/>
    <m/>
    <m/>
    <n v="26000000"/>
    <m/>
    <m/>
    <m/>
    <n v="26000000"/>
    <n v="24960000"/>
    <x v="22"/>
    <d v="2021-03-13T00:00:00"/>
    <d v="2022-01-12T00:00:00"/>
    <n v="305"/>
    <m/>
    <m/>
    <m/>
    <m/>
    <m/>
    <m/>
    <m/>
    <s v="X"/>
    <m/>
    <m/>
    <n v="0.96"/>
  </r>
  <r>
    <n v="1"/>
    <s v="CPS-099-2021"/>
    <x v="0"/>
    <s v="FDLS-CD-087-2021"/>
    <s v="https://community.secop.gov.co/Public/Tendering/OpportunityDetail/Index?noticeUID=CO1.NTC.1838491&amp;isFromPublicArea=True&amp;isModal=False"/>
    <x v="0"/>
    <x v="0"/>
    <s v="Prestación de servicios profesionales y de apoyo a la gestión, o para la ejecución de trabajos artísticos que sólo puedan encomendarse a determinadas personas naturales;"/>
    <s v="PRESTAR LOS SERVICIOS COMO AYUDANTES DE MAQUINARIA PESADA DE PROPIEDAD O TENENCIA DEL FONDO DE DESARROLLO LOCAL DE SUMAPAZ"/>
    <x v="0"/>
    <s v="Un Nuevo Contrato Social y Ambiental para la Bogotá del Siglo XXI"/>
    <n v="57"/>
    <s v="Gestión pública local"/>
    <s v="Propósito 5: Construir Bogotá - Región con gobierno abierto, transparente y ciudadanía consciente"/>
    <n v="1696"/>
    <m/>
    <n v="1055314053"/>
    <s v="EDISON JOAQUIN BECERRA GONZALEZ"/>
    <s v="Persona Natural"/>
    <m/>
    <m/>
    <m/>
    <n v="25000000"/>
    <m/>
    <m/>
    <m/>
    <n v="25000000"/>
    <n v="24083333"/>
    <x v="22"/>
    <d v="2021-03-12T00:00:00"/>
    <d v="2022-01-11T00:00:00"/>
    <n v="305"/>
    <m/>
    <m/>
    <m/>
    <m/>
    <m/>
    <m/>
    <m/>
    <s v="X"/>
    <m/>
    <m/>
    <n v="0.96333332000000005"/>
  </r>
  <r>
    <n v="1"/>
    <s v="CPS-100-2021"/>
    <x v="0"/>
    <s v="FDLS-CD-088-2021"/>
    <s v="https://community.secop.gov.co/Public/Tendering/OpportunityDetail/Index?noticeUID=CO1.NTC.1839097&amp;isFromPublicArea=True&amp;isModal=False"/>
    <x v="0"/>
    <x v="0"/>
    <s v="Prestación de servicios profesionales y de apoyo a la gestión, o para la ejecución de trabajos artísticos que sólo puedan encomendarse a determinadas personas naturales;"/>
    <s v="PRESTAR LOS SERVICIOS COMO CONDUCTOR DE VEHÍCULOS PESADOS DE PROPIEDAD O TENENCIA DEL FONDO DE DESARROLLO LOCAL DE SUMAPAZ"/>
    <x v="0"/>
    <s v="Un Nuevo Contrato Social y Ambiental para la Bogotá del Siglo XXI"/>
    <n v="57"/>
    <s v="Gestión pública local"/>
    <s v="Propósito 5: Construir Bogotá - Región con gobierno abierto, transparente y ciudadanía consciente"/>
    <n v="1696"/>
    <m/>
    <n v="79632409"/>
    <s v="GERMAN ROMERO ROMAN"/>
    <s v="Persona Natural"/>
    <m/>
    <m/>
    <m/>
    <n v="25500000"/>
    <m/>
    <m/>
    <m/>
    <n v="25500000"/>
    <n v="24565000"/>
    <x v="22"/>
    <d v="2021-03-12T00:00:00"/>
    <d v="2022-01-11T00:00:00"/>
    <n v="305"/>
    <m/>
    <m/>
    <m/>
    <m/>
    <m/>
    <m/>
    <m/>
    <s v="X"/>
    <m/>
    <m/>
    <n v="0.96333333333333337"/>
  </r>
  <r>
    <n v="1"/>
    <s v="CPS-101-2021"/>
    <x v="0"/>
    <s v="FDLS-CD-089-2021"/>
    <s v="https://community.secop.gov.co/Public/Tendering/OpportunityDetail/Index?noticeUID=CO1.NTC.1838812&amp;isFromPublicArea=True&amp;isModal=False"/>
    <x v="0"/>
    <x v="0"/>
    <s v="Prestación de servicios profesionales y de apoyo a la gestión, o para la ejecución de trabajos artísticos que sólo puedan encomendarse a determinadas personas naturales;"/>
    <s v="PRESTAR SUS SERVICIOS PROFESIONALES PARA APOYAR AL EQUIPO DE PRENSA Y COMUNICACIONES DE LA ALCALDÍA LOCAL EN LA  REALIZACIÓN DE PRODUCTOS Y PIEZAS DIGITALES, IMPRESAS Y PUBLICITARIAS DE GRAN FORMATO Y DE ANIMACIÓN GRÁFICA, ASÍ COMO APOYAR LA PRODUCCIÓN Y MONTAJE DE EVENTOS"/>
    <x v="0"/>
    <s v="Un Nuevo Contrato Social y Ambiental para la Bogotá del Siglo XXI"/>
    <n v="57"/>
    <s v="Gestión pública local"/>
    <s v="Propósito 5: Construir Bogotá - Región con gobierno abierto, transparente y ciudadanía consciente"/>
    <n v="1696"/>
    <m/>
    <n v="1012368691"/>
    <s v="JENNY VIVIANA CASTAÑEDA RAMIREZ"/>
    <s v="Persona Natural"/>
    <m/>
    <m/>
    <m/>
    <n v="49500000"/>
    <m/>
    <n v="1"/>
    <n v="5500000"/>
    <n v="55000000"/>
    <n v="52800000"/>
    <x v="22"/>
    <d v="2021-03-13T00:00:00"/>
    <d v="2022-01-12T00:00:00"/>
    <n v="305"/>
    <n v="1"/>
    <n v="30"/>
    <m/>
    <m/>
    <m/>
    <m/>
    <m/>
    <s v="X"/>
    <m/>
    <m/>
    <n v="0.96"/>
  </r>
  <r>
    <n v="1"/>
    <s v="CPS-102-2021"/>
    <x v="0"/>
    <s v="FDLS-CD-090-2021"/>
    <s v="https://community.secop.gov.co/Public/Tendering/OpportunityDetail/Index?noticeUID=CO1.NTC.1838280&amp;isFromPublicArea=True&amp;isModal=False"/>
    <x v="0"/>
    <x v="0"/>
    <s v="Prestación de servicios profesionales y de apoyo a la gestión, o para la ejecución de trabajos artísticos que sólo puedan encomendarse a determinadas personas naturales;"/>
    <s v="PRESTAR LOS SERVICIOS DE APOYO ADMINISTRATIVO EN LOS PROCESOS QUE SE ADELANTAN EN EL ALMACÉN DE LA ALCALDÍA LOCAL DE  SUMAPAZ"/>
    <x v="0"/>
    <s v="Un Nuevo Contrato Social y Ambiental para la Bogotá del Siglo XXI"/>
    <n v="57"/>
    <s v="Gestión pública local"/>
    <s v="Propósito 5: Construir Bogotá - Región con gobierno abierto, transparente y ciudadanía consciente"/>
    <n v="1696"/>
    <m/>
    <n v="1030591646"/>
    <s v="ANDREI ESTEBAN VARGAS BENITEZ "/>
    <s v="Persona Natural"/>
    <m/>
    <m/>
    <m/>
    <n v="7800000"/>
    <m/>
    <m/>
    <m/>
    <n v="7800000"/>
    <n v="7800000"/>
    <x v="22"/>
    <d v="2021-03-12T00:00:00"/>
    <d v="2021-06-11T00:00:00"/>
    <n v="91"/>
    <m/>
    <m/>
    <m/>
    <m/>
    <m/>
    <m/>
    <m/>
    <m/>
    <s v="X"/>
    <m/>
    <n v="1"/>
  </r>
  <r>
    <n v="1"/>
    <s v="CPS-103-2021"/>
    <x v="0"/>
    <s v="FDLS-CD-091-2021"/>
    <s v="https://community.secop.gov.co/Public/Tendering/OpportunityDetail/Index?noticeUID=CO1.NTC.1849107&amp;isFromPublicArea=True&amp;isModal=False"/>
    <x v="0"/>
    <x v="0"/>
    <s v="Prestación de servicios profesionales y de apoyo a la gestión, o para la ejecución de trabajos artísticos que sólo puedan encomendarse a determinadas personas naturales;"/>
    <s v="PRESTAR LOS SERVICIOS COMO CONDUCTOR DE VEHÍCULOS PESADOS DE PROPIEDAD O TENENCIA DEL FONDO DE DESARROLLO LOCAL DE  SUMAPAZ"/>
    <x v="0"/>
    <s v="Un Nuevo Contrato Social y Ambiental para la Bogotá del Siglo XXI"/>
    <n v="57"/>
    <s v="Gestión pública local"/>
    <s v="Propósito 5: Construir Bogotá - Región con gobierno abierto, transparente y ciudadanía consciente"/>
    <n v="1696"/>
    <m/>
    <n v="80742188"/>
    <s v="EDUAR IVAN AVENDAÑO BAUTISTA"/>
    <s v="Persona Natural"/>
    <m/>
    <m/>
    <m/>
    <n v="25500000"/>
    <m/>
    <m/>
    <m/>
    <n v="25500000"/>
    <n v="24140000"/>
    <x v="23"/>
    <d v="2021-03-17T00:00:00"/>
    <d v="2022-01-16T00:00:00"/>
    <n v="305"/>
    <m/>
    <m/>
    <m/>
    <m/>
    <m/>
    <m/>
    <m/>
    <s v="X"/>
    <m/>
    <m/>
    <n v="0.94666666666666666"/>
  </r>
  <r>
    <n v="1"/>
    <s v="CPS-104-2021"/>
    <x v="0"/>
    <s v="FDLS-CD-091-2021"/>
    <s v="https://community.secop.gov.co/Public/Tendering/OpportunityDetail/Index?noticeUID=CO1.NTC.1849107&amp;isFromPublicArea=True&amp;isModal=False"/>
    <x v="0"/>
    <x v="0"/>
    <s v="Prestación de servicios profesionales y de apoyo a la gestión, o para la ejecución de trabajos artísticos que sólo puedan encomendarse a determinadas personas naturales;"/>
    <s v="PRESTAR LOS SERVICIOS COMO CONDUCTOR DE VEHÍCULOS PESADOS DE PROPIEDAD O TENENCIA DEL FONDO DE DESARROLLO LOCAL DE SUMAPAZ"/>
    <x v="0"/>
    <s v="Un Nuevo Contrato Social y Ambiental para la Bogotá del Siglo XXI"/>
    <n v="57"/>
    <s v="Gestión pública local"/>
    <s v="Propósito 5: Construir Bogotá - Región con gobierno abierto, transparente y ciudadanía consciente"/>
    <n v="1696"/>
    <m/>
    <n v="79819196"/>
    <s v="LEMBER CONTRERAS MARROQUIN"/>
    <s v="Persona Natural"/>
    <m/>
    <m/>
    <m/>
    <n v="25500000"/>
    <m/>
    <m/>
    <m/>
    <n v="25500000"/>
    <n v="24140000"/>
    <x v="23"/>
    <d v="2021-03-17T00:00:00"/>
    <d v="2022-01-16T00:00:00"/>
    <n v="305"/>
    <m/>
    <m/>
    <m/>
    <m/>
    <m/>
    <m/>
    <m/>
    <s v="X"/>
    <m/>
    <m/>
    <n v="0.94666666666666666"/>
  </r>
  <r>
    <n v="1"/>
    <s v="CPS-105-2021"/>
    <x v="0"/>
    <s v="FDLS-CD-088-2021"/>
    <s v="https://community.secop.gov.co/Public/Tendering/OpportunityDetail/Index?noticeUID=CO1.NTC.1839097&amp;isFromPublicArea=True&amp;isModal=False"/>
    <x v="0"/>
    <x v="0"/>
    <s v="Prestación de servicios profesionales y de apoyo a la gestión, o para la ejecución de trabajos artísticos que sólo puedan encomendarse a determinadas personas naturales;"/>
    <s v="PRESTAR LOS SERVICIOS COMO CONDUCTOR DE VEHÍCULOS PESADOS DE PROPIEDAD O TENENCIA DEL FONDO DE DESARROLLO LOCAL DE SUMAPAZ"/>
    <x v="0"/>
    <s v="Un Nuevo Contrato Social y Ambiental para la Bogotá del Siglo XXI"/>
    <n v="57"/>
    <s v="Gestión pública local"/>
    <s v="Propósito 5: Construir Bogotá - Región con gobierno abierto, transparente y ciudadanía consciente"/>
    <n v="1696"/>
    <m/>
    <n v="1032656218"/>
    <s v="DIEGO YOHANY REY CHINGATE"/>
    <s v="Persona Natural"/>
    <m/>
    <m/>
    <m/>
    <n v="25500000"/>
    <m/>
    <m/>
    <m/>
    <n v="25500000"/>
    <n v="21675000"/>
    <x v="22"/>
    <d v="2021-03-16T00:00:00"/>
    <d v="2022-01-15T00:00:00"/>
    <n v="305"/>
    <m/>
    <m/>
    <m/>
    <m/>
    <m/>
    <m/>
    <m/>
    <s v="X"/>
    <m/>
    <m/>
    <n v="0.85"/>
  </r>
  <r>
    <n v="1"/>
    <s v="CPS-106-2021"/>
    <x v="0"/>
    <s v="FDLS-CD-093-2021"/>
    <s v="https://community.secop.gov.co/Public/Tendering/OpportunityDetail/Index?noticeUID=CO1.NTC.1840862&amp;isFromPublicArea=True&amp;isModal=False"/>
    <x v="0"/>
    <x v="0"/>
    <s v="Prestación de servicios profesionales y de apoyo a la gestión, o para la ejecución de trabajos artísticos que sólo puedan encomendarse a determinadas personas naturales;"/>
    <s v="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SUMAPAZ"/>
    <x v="0"/>
    <s v="Un Nuevo Contrato Social y Ambiental para la Bogotá del Siglo XXI"/>
    <n v="1"/>
    <s v="Subsidios y transferencias para la equidad"/>
    <s v="Propósito 1: Hacer un nuevo contrato social para incrementar la inclusión social, productiva y política"/>
    <n v="1583"/>
    <m/>
    <n v="52372021"/>
    <s v="MILENY HILARION RIOS"/>
    <s v="Persona Natural"/>
    <m/>
    <m/>
    <m/>
    <n v="43650000"/>
    <m/>
    <m/>
    <m/>
    <n v="43650000"/>
    <n v="42049500"/>
    <x v="19"/>
    <d v="2021-03-12T00:00:00"/>
    <d v="2022-01-11T00:00:00"/>
    <n v="305"/>
    <m/>
    <m/>
    <m/>
    <m/>
    <m/>
    <m/>
    <m/>
    <s v="X"/>
    <m/>
    <m/>
    <n v="0.96333333333333337"/>
  </r>
  <r>
    <n v="1"/>
    <s v="CPS-107-2021"/>
    <x v="0"/>
    <s v="FDLS-CD-094-2021"/>
    <s v="https://community.secop.gov.co/Public/Tendering/OpportunityDetail/Index?noticeUID=CO1.NTC.1840966&amp;isFromPublicArea=True&amp;isModal=False"/>
    <x v="0"/>
    <x v="0"/>
    <s v="Prestación de servicios profesionales y de apoyo a la gestión, o para la ejecución de trabajos artísticos que sólo puedan encomendarse a determinadas personas naturales;"/>
    <s v="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SUMAPAZ"/>
    <x v="0"/>
    <s v="Un Nuevo Contrato Social y Ambiental para la Bogotá del Siglo XXI"/>
    <n v="1"/>
    <s v="Subsidios y transferencias para la equidad"/>
    <s v="Propósito 1: Hacer un nuevo contrato social para incrementar la inclusión social, productiva y política"/>
    <n v="1583"/>
    <m/>
    <n v="1018414927"/>
    <s v="LEILA MARCELA LUGO"/>
    <s v="Persona Natural"/>
    <m/>
    <m/>
    <m/>
    <n v="51300000"/>
    <m/>
    <n v="1"/>
    <n v="5700000"/>
    <n v="57000000"/>
    <n v="54340000"/>
    <x v="19"/>
    <d v="2021-03-15T00:00:00"/>
    <d v="2022-01-14T00:00:00"/>
    <n v="305"/>
    <n v="1"/>
    <n v="30"/>
    <m/>
    <m/>
    <m/>
    <m/>
    <m/>
    <s v="X"/>
    <m/>
    <m/>
    <n v="0.95333333333333337"/>
  </r>
  <r>
    <n v="1"/>
    <s v="CPS-108-2021"/>
    <x v="0"/>
    <s v="FDLS-CD-080-2021*"/>
    <s v="https://community.secop.gov.co/Public/Tendering/OpportunityDetail/Index?noticeUID=CO1.NTC.1840702&amp;isFromPublicArea=True&amp;isModal=False"/>
    <x v="0"/>
    <x v="0"/>
    <s v="Prestación de servicios profesionales y de apoyo a la gestión, o para la ejecución de trabajos artísticos que sólo puedan encomendarse a determinadas personas naturales;"/>
    <s v="PRESTAR LOS SERVICIOS COMO OPERARIOS DE LA MAQUINARIA PESADA DE PROPIEDAD O TENENCIA DEL FONDO DE DESARROLLO LOCAL DE SUMAPAZ"/>
    <x v="0"/>
    <s v="Un Nuevo Contrato Social y Ambiental para la Bogotá del Siglo XXI"/>
    <n v="57"/>
    <s v="Gestión pública local"/>
    <s v="Propósito 5: Construir Bogotá - Región con gobierno abierto, transparente y ciudadanía consciente"/>
    <n v="1696"/>
    <m/>
    <n v="80489721"/>
    <s v="ARNOLDO RAMIREZ MALAGON"/>
    <s v="Persona Natural"/>
    <m/>
    <m/>
    <m/>
    <n v="22950000"/>
    <m/>
    <n v="1"/>
    <n v="2550000"/>
    <n v="25500000"/>
    <n v="24310000"/>
    <x v="19"/>
    <d v="2021-03-15T00:00:00"/>
    <d v="2022-01-14T00:00:00"/>
    <n v="305"/>
    <n v="1"/>
    <n v="30"/>
    <m/>
    <m/>
    <m/>
    <m/>
    <m/>
    <s v="X"/>
    <m/>
    <m/>
    <n v="0.95333333333333337"/>
  </r>
  <r>
    <n v="1"/>
    <s v="CPS-109-2021"/>
    <x v="0"/>
    <s v="FDLS-CD-080-2021*"/>
    <s v="https://community.secop.gov.co/Public/Tendering/OpportunityDetail/Index?noticeUID=CO1.NTC.1840702&amp;isFromPublicArea=True&amp;isModal=False"/>
    <x v="0"/>
    <x v="0"/>
    <s v="Prestación de servicios profesionales y de apoyo a la gestión, o para la ejecución de trabajos artísticos que sólo puedan encomendarse a determinadas personas naturales;"/>
    <s v="PRESTAR LOS SERVICIOS COMO OPERARIOS DE LA MAQUINARIA PESADA DE PROPIEDAD O TENENCIA DEL FONDO DE DESARROLLO LOCAL DE SUMAPAZ"/>
    <x v="0"/>
    <s v="Un Nuevo Contrato Social y Ambiental para la Bogotá del Siglo XXI"/>
    <n v="57"/>
    <s v="Gestión pública local"/>
    <s v="Propósito 5: Construir Bogotá - Región con gobierno abierto, transparente y ciudadanía consciente"/>
    <n v="1696"/>
    <m/>
    <n v="1033676728"/>
    <s v="HECTOR ERNESTO GARCIA GARIBELLO"/>
    <s v="Persona Natural"/>
    <m/>
    <m/>
    <m/>
    <n v="22950000"/>
    <m/>
    <n v="1"/>
    <n v="2550000"/>
    <n v="25500000"/>
    <n v="24310000"/>
    <x v="19"/>
    <d v="2021-03-15T00:00:00"/>
    <d v="2022-01-14T00:00:00"/>
    <n v="305"/>
    <n v="1"/>
    <n v="30"/>
    <m/>
    <m/>
    <m/>
    <m/>
    <m/>
    <s v="X"/>
    <m/>
    <m/>
    <n v="0.95333333333333337"/>
  </r>
  <r>
    <n v="1"/>
    <s v="CPS-110-2021"/>
    <x v="0"/>
    <s v="FDLS-CD-080-2021*"/>
    <s v="https://community.secop.gov.co/Public/Tendering/OpportunityDetail/Index?noticeUID=CO1.NTC.1840702&amp;isFromPublicArea=True&amp;isModal=False"/>
    <x v="0"/>
    <x v="0"/>
    <s v="Prestación de servicios profesionales y de apoyo a la gestión, o para la ejecución de trabajos artísticos que sólo puedan encomendarse a determinadas personas naturales;"/>
    <s v="PRESTAR LOS SERVICIOS COMO OPERARIOS DE LA MAQUINARIA PESADA DE PROPIEDAD O TENENCIA DEL FONDO DE DESARROLLO LOCAL DE SUMAPAZ"/>
    <x v="0"/>
    <s v="Un Nuevo Contrato Social y Ambiental para la Bogotá del Siglo XXI"/>
    <n v="57"/>
    <s v="Gestión pública local"/>
    <s v="Propósito 5: Construir Bogotá - Región con gobierno abierto, transparente y ciudadanía consciente"/>
    <n v="1696"/>
    <m/>
    <n v="79519630"/>
    <s v="JOSE JAVIER PORRAS"/>
    <s v="Persona Natural"/>
    <m/>
    <m/>
    <m/>
    <n v="22950000"/>
    <m/>
    <n v="1"/>
    <n v="2550000"/>
    <n v="25500000"/>
    <n v="24310000"/>
    <x v="19"/>
    <d v="2021-03-15T00:00:00"/>
    <d v="2022-01-14T00:00:00"/>
    <n v="305"/>
    <n v="1"/>
    <n v="30"/>
    <m/>
    <m/>
    <m/>
    <m/>
    <m/>
    <s v="X"/>
    <m/>
    <m/>
    <n v="0.95333333333333337"/>
  </r>
  <r>
    <n v="1"/>
    <s v="CPS-111-2021"/>
    <x v="0"/>
    <s v="FDLS-CD-080-2021*"/>
    <s v="https://community.secop.gov.co/Public/Tendering/OpportunityDetail/Index?noticeUID=CO1.NTC.1840702&amp;isFromPublicArea=True&amp;isModal=False"/>
    <x v="0"/>
    <x v="0"/>
    <s v="Prestación de servicios profesionales y de apoyo a la gestión, o para la ejecución de trabajos artísticos que sólo puedan encomendarse a determinadas personas naturales;"/>
    <s v="PRESTAR LOS SERVICIOS COMO OPERARIOS DE LA MAQUINARIA PESADA DE PROPIEDAD O TENENCIA DEL FONDO DE DESARROLLO LOCAL DE SUMAPAZ"/>
    <x v="0"/>
    <s v="Un Nuevo Contrato Social y Ambiental para la Bogotá del Siglo XXI"/>
    <n v="57"/>
    <s v="Gestión pública local"/>
    <s v="Propósito 5: Construir Bogotá - Región con gobierno abierto, transparente y ciudadanía consciente"/>
    <n v="1696"/>
    <m/>
    <n v="1023017436"/>
    <s v="LEONEL JESID MARTINEZ MARTINEZ"/>
    <s v="Persona Natural"/>
    <m/>
    <m/>
    <m/>
    <n v="22950000"/>
    <m/>
    <m/>
    <m/>
    <n v="22950000"/>
    <n v="21250000"/>
    <x v="19"/>
    <d v="2021-03-15T00:00:00"/>
    <d v="2021-12-20T00:00:00"/>
    <n v="274"/>
    <m/>
    <m/>
    <m/>
    <m/>
    <m/>
    <m/>
    <m/>
    <m/>
    <s v="X"/>
    <m/>
    <n v="0.92592592592592593"/>
  </r>
  <r>
    <n v="1"/>
    <s v="CPS-112-2021"/>
    <x v="0"/>
    <s v="FDLS-CD-080-2021*"/>
    <s v="https://community.secop.gov.co/Public/Tendering/OpportunityDetail/Index?noticeUID=CO1.NTC.1840702&amp;isFromPublicArea=True&amp;isModal=False"/>
    <x v="0"/>
    <x v="0"/>
    <s v="Prestación de servicios profesionales y de apoyo a la gestión, o para la ejecución de trabajos artísticos que sólo puedan encomendarse a determinadas personas naturales;"/>
    <s v="PRESTAR LOS SERVICIOS COMO OPERARIOS DE LA MAQUINARIA PESADA DE PROPIEDAD O TENENCIA DEL FONDO DE DESARROLLO LOCAL DE SUMAPAZ"/>
    <x v="0"/>
    <s v="Un Nuevo Contrato Social y Ambiental para la Bogotá del Siglo XXI"/>
    <n v="57"/>
    <s v="Gestión pública local"/>
    <s v="Propósito 5: Construir Bogotá - Región con gobierno abierto, transparente y ciudadanía consciente"/>
    <n v="1696"/>
    <m/>
    <n v="1023025796"/>
    <s v="PABLO YESID RIOS HILARION"/>
    <s v="Persona Natural"/>
    <m/>
    <m/>
    <m/>
    <n v="22950000"/>
    <m/>
    <n v="1"/>
    <n v="2550000"/>
    <n v="25500000"/>
    <n v="24310000"/>
    <x v="19"/>
    <d v="2021-03-15T00:00:00"/>
    <d v="2022-01-14T00:00:00"/>
    <n v="305"/>
    <n v="1"/>
    <n v="30"/>
    <m/>
    <m/>
    <m/>
    <m/>
    <m/>
    <s v="X"/>
    <m/>
    <m/>
    <n v="0.95333333333333337"/>
  </r>
  <r>
    <n v="1"/>
    <s v="CPS-113-2021"/>
    <x v="0"/>
    <s v="FDLS-CD-095-2021"/>
    <s v="https://community.secop.gov.co/Public/Tendering/OpportunityDetail/Index?noticeUID=CO1.NTC.1841521&amp;isFromPublicArea=True&amp;isModal=False"/>
    <x v="0"/>
    <x v="0"/>
    <s v="Prestación de servicios profesionales y de apoyo a la gestión, o para la ejecución de trabajos artísticos que sólo puedan encomendarse a determinadas personas naturales;"/>
    <s v="PRESTAR LOS SERVICIOS PARA DESARROLLAR ACTIVIDADES LOGÍSTICAS Y OPERATIVAS, EN LOS BIENES Y/O PREDIOS EN DONDE FUNCIONA LA ALCALDÍA LOCAL DE SUMAPAZ"/>
    <x v="0"/>
    <s v="Un Nuevo Contrato Social y Ambiental para la Bogotá del Siglo XXI"/>
    <n v="57"/>
    <s v="Gestión pública local"/>
    <s v="Propósito 5: Construir Bogotá - Región con gobierno abierto, transparente y ciudadanía consciente"/>
    <n v="1696"/>
    <m/>
    <n v="80559448"/>
    <s v="PEDRO ALFONSO CASTRO MORALES"/>
    <s v="Persona Natural"/>
    <m/>
    <m/>
    <m/>
    <n v="23400000"/>
    <m/>
    <n v="1"/>
    <n v="2600000"/>
    <n v="26000000"/>
    <n v="25046666"/>
    <x v="19"/>
    <d v="2021-03-12T00:00:00"/>
    <d v="2022-01-11T00:00:00"/>
    <n v="274"/>
    <n v="1"/>
    <n v="30"/>
    <m/>
    <m/>
    <m/>
    <m/>
    <m/>
    <s v="X"/>
    <m/>
    <m/>
    <n v="0.96333330769230774"/>
  </r>
  <r>
    <n v="1"/>
    <s v="CPS-114-2021"/>
    <x v="0"/>
    <s v="FDLS-CD-096-2021"/>
    <s v="https://community.secop.gov.co/Public/Tendering/OpportunityDetail/Index?noticeUID=CO1.NTC.1849195&amp;isFromPublicArea=True&amp;isModal=False"/>
    <x v="0"/>
    <x v="0"/>
    <s v="Prestación de servicios profesionales y de apoyo a la gestión, o para la ejecución de trabajos artísticos que sólo puedan encomendarse a determinadas personas naturales;"/>
    <s v="PRESTAR LOS SERVICIOS PROFESIONALES PARA APOYAR LA FORMULACIÓN, EJECUCIÓN, SEGUIMIENTO Y MEJORA CONTINUA DE LAS HERRAMIENTAS QUE CONFORMAN LA GESTIÓN AMBIENTAL INSTITUCIONAL DE LA ALCALDÍA LOCAL"/>
    <x v="0"/>
    <s v="Un Nuevo Contrato Social y Ambiental para la Bogotá del Siglo XXI"/>
    <n v="28"/>
    <s v="Bogotá protectora de sus recursos naturales"/>
    <s v="Propósito 2 : Cambiar Nuestros Hábitos de Vida para Reverdecer a Bogotá y Adaptarnos y Mitigar la Crisis Climática"/>
    <n v="1648"/>
    <m/>
    <n v="1077034483"/>
    <s v="SANTIAGO HINCAPIE  GARCIA"/>
    <s v="Persona Natural"/>
    <m/>
    <m/>
    <m/>
    <n v="43650000"/>
    <m/>
    <m/>
    <m/>
    <n v="43650000"/>
    <n v="41031000"/>
    <x v="23"/>
    <d v="2021-03-19T00:00:00"/>
    <d v="2022-01-18T00:00:00"/>
    <n v="305"/>
    <m/>
    <m/>
    <m/>
    <m/>
    <m/>
    <m/>
    <m/>
    <s v="X"/>
    <m/>
    <m/>
    <n v="0.94"/>
  </r>
  <r>
    <n v="1"/>
    <s v="CPS-115-2021"/>
    <x v="0"/>
    <s v="FDLS-CD-097-2021"/>
    <s v="https://community.secop.gov.co/Public/Tendering/OpportunityDetail/Index?noticeUID=CO1.NTC.1846655&amp;isFromPublicArea=True&amp;isModal=False"/>
    <x v="0"/>
    <x v="0"/>
    <s v="Prestación de servicios profesionales y de apoyo a la gestión, o para la ejecución de trabajos artísticos que sólo puedan encomendarse a determinadas personas naturales;"/>
    <s v="PRESTAR LOS SERVICIOS COMO AUXILIAR ADMINISTRATIVO PARA EL ÁREA DE GESTIÓN DE DESARROLLO LOCAL, EN LOS TEMAS DE INFRAESTRUCTURA, DE LA ALCALDÍA LOCAL DE SUMAPAZ"/>
    <x v="0"/>
    <s v="Un Nuevo Contrato Social y Ambiental para la Bogotá del Siglo XXI"/>
    <n v="57"/>
    <s v="Gestión pública local"/>
    <s v="Propósito 5: Construir Bogotá - Región con gobierno abierto, transparente y ciudadanía consciente"/>
    <n v="1696"/>
    <m/>
    <n v="1023020151"/>
    <s v="MIGUEL ANTONIO CHAVARRO TORRES"/>
    <s v="Persona Natural"/>
    <m/>
    <m/>
    <m/>
    <n v="18000000"/>
    <m/>
    <m/>
    <m/>
    <n v="18000000"/>
    <n v="15240000"/>
    <x v="24"/>
    <d v="2021-03-17T00:00:00"/>
    <d v="2022-01-16T00:00:00"/>
    <n v="305"/>
    <m/>
    <m/>
    <m/>
    <m/>
    <m/>
    <m/>
    <m/>
    <s v="X"/>
    <m/>
    <m/>
    <n v="0.84666666666666668"/>
  </r>
  <r>
    <n v="1"/>
    <s v="CPS-116-2021"/>
    <x v="0"/>
    <s v="FDLS-CD-100-2021"/>
    <s v="https://community.secop.gov.co/Public/Tendering/OpportunityDetail/Index?noticeUID=CO1.NTC.1850930&amp;isFromPublicArea=True&amp;isModal=False"/>
    <x v="0"/>
    <x v="0"/>
    <s v="Prestación de servicios profesionales y de apoyo a la gestión, o para la ejecución de trabajos artísticos que sólo puedan encomendarse a determinadas personas naturales;"/>
    <s v="PRESTAR LOS SERVICIOS COMO OPERARIOS DE LA MAQUINARIA PESADA DE PROPIEDAD O TENENCIA DEL FONDO DE DESARROLLO LOCAL DE  SUMAPAZ"/>
    <x v="0"/>
    <s v="Un Nuevo Contrato Social y Ambiental para la Bogotá del Siglo XXI"/>
    <n v="57"/>
    <s v="Gestión pública local"/>
    <s v="Propósito 5: Construir Bogotá - Región con gobierno abierto, transparente y ciudadanía consciente"/>
    <n v="1696"/>
    <m/>
    <n v="79887251"/>
    <s v="FABIO MORENO TORRES"/>
    <s v="Persona Natural"/>
    <m/>
    <m/>
    <m/>
    <n v="22950000"/>
    <m/>
    <n v="1"/>
    <n v="2550000"/>
    <n v="25500000"/>
    <n v="24055000"/>
    <x v="23"/>
    <d v="2021-03-18T00:00:00"/>
    <d v="2022-01-17T00:00:00"/>
    <n v="307"/>
    <n v="1"/>
    <n v="30"/>
    <m/>
    <m/>
    <m/>
    <m/>
    <m/>
    <s v="X"/>
    <m/>
    <m/>
    <n v="0.94333333333333336"/>
  </r>
  <r>
    <n v="1"/>
    <s v="CPS-117-2021"/>
    <x v="0"/>
    <s v="FDLS-CD-100-2021"/>
    <s v="https://community.secop.gov.co/Public/Tendering/OpportunityDetail/Index?noticeUID=CO1.NTC.1850930&amp;isFromPublicArea=True&amp;isModal=False"/>
    <x v="0"/>
    <x v="0"/>
    <s v="Prestación de servicios profesionales y de apoyo a la gestión, o para la ejecución de trabajos artísticos que sólo puedan encomendarse a determinadas personas naturales;"/>
    <s v="PRESTAR LOS SERVICIOS COMO OPERARIOS DE LA MAQUINARIA PESADA DE PROPIEDAD O TENENCIA DEL FONDO DE DESARROLLO LOCAL DE SUMAPAZ"/>
    <x v="0"/>
    <s v="Un Nuevo Contrato Social y Ambiental para la Bogotá del Siglo XXI"/>
    <n v="57"/>
    <s v="Gestión pública local"/>
    <s v="Propósito 5: Construir Bogotá - Región con gobierno abierto, transparente y ciudadanía consciente"/>
    <n v="1696"/>
    <m/>
    <n v="174188"/>
    <s v="RUPERTO VILLALBA ROMAN"/>
    <s v="Persona Natural"/>
    <m/>
    <m/>
    <m/>
    <n v="22950000"/>
    <m/>
    <n v="1"/>
    <n v="2550000"/>
    <n v="25500000"/>
    <n v="21505000"/>
    <x v="23"/>
    <d v="2021-03-18T00:00:00"/>
    <d v="2022-01-17T00:00:00"/>
    <n v="307"/>
    <n v="1"/>
    <n v="30"/>
    <m/>
    <m/>
    <m/>
    <m/>
    <m/>
    <s v="X"/>
    <m/>
    <m/>
    <n v="0.84333333333333338"/>
  </r>
  <r>
    <n v="1"/>
    <s v="CPS-118-2021"/>
    <x v="0"/>
    <s v="FDLS-CD-101-2021"/>
    <s v="https://community.secop.gov.co/Public/Tendering/OpportunityDetail/Index?noticeUID=CO1.NTC.1851229&amp;isFromPublicArea=True&amp;isModal=False"/>
    <x v="0"/>
    <x v="0"/>
    <s v="Prestación de servicios profesionales y de apoyo a la gestión, o para la ejecución de trabajos artísticos que sólo puedan encomendarse a determinadas personas naturales;"/>
    <s v="PRESTAR LOS SERVICIOS DE APOYO A LA GESTIÓN DOCUMENTAL DE LA ALCALDÍA LOCAL EN LA IMPLEMENTACIÓN DE LOS PROCESOS DE CLASIFICACIÓN, ORDENACIÓN, SELECCIÓN NATURAL, FOLIACIÓN, IDENTIFICACIÓN, LEVANTAMIENTO DE INVENTARIOS, ALMACENAMIENTO Y  APLICACIÓN DE PROTOCOLOS DE ELIMINACIÓN Y TRANSFERENCIAS DOCUMENTALES"/>
    <x v="0"/>
    <s v="Un Nuevo Contrato Social y Ambiental para la Bogotá del Siglo XXI"/>
    <n v="57"/>
    <s v="Gestión pública local"/>
    <s v="Propósito 5: Construir Bogotá - Región con gobierno abierto, transparente y ciudadanía consciente"/>
    <n v="1696"/>
    <m/>
    <n v="1023906225"/>
    <s v="JENNY MARCELA PACHECO DUARTE"/>
    <s v="Persona Natural"/>
    <m/>
    <m/>
    <m/>
    <n v="23400000"/>
    <m/>
    <m/>
    <m/>
    <n v="23400000"/>
    <n v="21840000"/>
    <x v="23"/>
    <d v="2021-03-19T00:00:00"/>
    <d v="2021-12-18T00:00:00"/>
    <n v="274"/>
    <m/>
    <m/>
    <m/>
    <m/>
    <m/>
    <m/>
    <m/>
    <m/>
    <s v="X"/>
    <m/>
    <n v="0.93333333333333335"/>
  </r>
  <r>
    <n v="1"/>
    <s v="CPS-119-2021"/>
    <x v="0"/>
    <s v="FDLS-CD-101-2021"/>
    <s v="https://community.secop.gov.co/Public/Tendering/OpportunityDetail/Index?noticeUID=CO1.NTC.1851229&amp;isFromPublicArea=True&amp;isModal=False"/>
    <x v="0"/>
    <x v="0"/>
    <s v="Prestación de servicios profesionales y de apoyo a la gestión, o para la ejecución de trabajos artísticos que sólo puedan encomendarse a determinadas personas naturales;"/>
    <s v="PRESTAR LOS SERVICIOS DE APOYO A LA GESTIÓN DOCUMENTAL DE LA ALCALDÍA LOCAL EN LA IMPLEMENTACIÓN DE LOS PROCESOS DE CLASIFICACIÓN, ORDENACIÓN, SELECCIÓN NATURAL, FOLIACIÓN, IDENTIFICACIÓN, LEVANTAMIENTO DE INVENTARIOS, ALMACENAMIENTO Y APLICACIÓN DE PROTOCOLOS DE ELIMINACIÓN Y TRANSFERENCIAS DOCUMENTALES"/>
    <x v="0"/>
    <s v="Un Nuevo Contrato Social y Ambiental para la Bogotá del Siglo XXI"/>
    <n v="57"/>
    <s v="Gestión pública local"/>
    <s v="Propósito 5: Construir Bogotá - Región con gobierno abierto, transparente y ciudadanía consciente"/>
    <n v="1696"/>
    <m/>
    <n v="1073606208"/>
    <s v="DIANA MERALDA OVIEDO RODRIGUEZ"/>
    <s v="Persona Natural"/>
    <m/>
    <m/>
    <m/>
    <n v="23400000"/>
    <m/>
    <n v="1"/>
    <n v="1300000"/>
    <n v="24700000"/>
    <n v="21840000"/>
    <x v="23"/>
    <d v="2021-03-19T00:00:00"/>
    <d v="2022-01-02T00:00:00"/>
    <n v="289"/>
    <n v="1"/>
    <n v="15"/>
    <m/>
    <m/>
    <m/>
    <m/>
    <m/>
    <s v="X"/>
    <m/>
    <m/>
    <n v="0.88421052631578945"/>
  </r>
  <r>
    <n v="1"/>
    <s v="CPS-120-2021"/>
    <x v="0"/>
    <s v="FDLS-CD-102-2021"/>
    <s v="https://community.secop.gov.co/Public/Tendering/OpportunityDetail/Index?noticeUID=CO1.NTC.1854891&amp;isFromPublicArea=True&amp;isModal=False"/>
    <x v="0"/>
    <x v="0"/>
    <s v="Prestación de servicios profesionales y de apoyo a la gestión, o para la ejecución de trabajos artísticos que sólo puedan encomendarse a determinadas personas naturales;"/>
    <s v="PRESTAR LOS SERVICIOS DE APOYO EN LAS LABORES DE OFICIOS VARIOS Y NOTIFICACIÓN PARA LA CUENCA DEL RIO BLANCO, DE LA ALCALDÍA LOCAL DE SUMAPAZ"/>
    <x v="0"/>
    <s v="Un Nuevo Contrato Social y Ambiental para la Bogotá del Siglo XXI"/>
    <n v="57"/>
    <s v="Gestión pública local"/>
    <s v="Propósito 5: Construir Bogotá - Región con gobierno abierto, transparente y ciudadanía consciente"/>
    <n v="1696"/>
    <m/>
    <n v="1033767652"/>
    <s v="IVAN DARIO CHINGATE MICAN"/>
    <s v="Persona Natural"/>
    <m/>
    <m/>
    <m/>
    <n v="18630000"/>
    <m/>
    <m/>
    <m/>
    <n v="18630000"/>
    <n v="17043000"/>
    <x v="25"/>
    <d v="2021-03-24T00:00:00"/>
    <d v="2021-12-23T00:00:00"/>
    <n v="274"/>
    <m/>
    <m/>
    <m/>
    <m/>
    <m/>
    <m/>
    <m/>
    <m/>
    <s v="X"/>
    <m/>
    <n v="0.91481481481481486"/>
  </r>
  <r>
    <n v="1"/>
    <s v="CPS-121-2021"/>
    <x v="0"/>
    <s v="FDLS-CD-103-2021"/>
    <s v="https://community.secop.gov.co/Public/Tendering/OpportunityDetail/Index?noticeUID=CO1.NTC.1850859&amp;isFromPublicArea=True&amp;isModal=False"/>
    <x v="0"/>
    <x v="0"/>
    <s v="Prestación de servicios profesionales y de apoyo a la gestión, o para la ejecución de trabajos artísticos que sólo puedan encomendarse a determinadas personas naturales;"/>
    <s v="PRESTAR LOS SERVICIOS COMO CONDUCTOR DE VEHÍCULOS PESADOS DE PROPIEDAD O TENENCIA DEL FONDO DE DESARROLLO LOCAL DE SUMAPAZ"/>
    <x v="0"/>
    <s v="Un Nuevo Contrato Social y Ambiental para la Bogotá del Siglo XXI"/>
    <n v="57"/>
    <s v="Gestión pública local"/>
    <s v="Propósito 5: Construir Bogotá - Región con gobierno abierto, transparente y ciudadanía consciente"/>
    <n v="1696"/>
    <m/>
    <n v="80452901"/>
    <s v="NILSON LOPEZ RAMIREZ"/>
    <s v="Persona Natural"/>
    <m/>
    <m/>
    <m/>
    <n v="25500000"/>
    <m/>
    <m/>
    <m/>
    <n v="25500000"/>
    <n v="24055000"/>
    <x v="26"/>
    <d v="2021-03-23T00:00:00"/>
    <d v="2022-01-22T00:00:00"/>
    <n v="305"/>
    <m/>
    <m/>
    <m/>
    <m/>
    <m/>
    <m/>
    <m/>
    <s v="X"/>
    <m/>
    <m/>
    <n v="0.94333333333333336"/>
  </r>
  <r>
    <n v="1"/>
    <s v="CPS-122-2021"/>
    <x v="0"/>
    <s v="FDLS-CD-104-2021"/>
    <s v="https://community.secop.gov.co/Public/Tendering/OpportunityDetail/Index?noticeUID=CO1.NTC.1853488&amp;isFromPublicArea=True&amp;isModal=False"/>
    <x v="0"/>
    <x v="0"/>
    <s v="Prestación de servicios profesionales y de apoyo a la gestión, o para la ejecución de trabajos artísticos que sólo puedan encomendarse a determinadas personas naturales;"/>
    <s v="PRESTAR LOS SERVICIOS COMO CONDUCTOR DE VEHÍCULOS LIVIANOS DE PROPIEDAD O TENENCIA DEL FONDO DE DESARROLLO LOCAL DE SUMAPAZ"/>
    <x v="0"/>
    <s v="Un Nuevo Contrato Social y Ambiental para la Bogotá del Siglo XXI"/>
    <n v="57"/>
    <s v="Gestión pública local"/>
    <s v="Propósito 5: Construir Bogotá - Región con gobierno abierto, transparente y ciudadanía consciente"/>
    <n v="1696"/>
    <m/>
    <n v="80804748"/>
    <s v="JHON WILSON PINTO"/>
    <s v="Persona Natural"/>
    <m/>
    <m/>
    <m/>
    <n v="25500000"/>
    <m/>
    <m/>
    <m/>
    <n v="25500000"/>
    <n v="15980000"/>
    <x v="26"/>
    <d v="2021-03-23T00:00:00"/>
    <d v="2021-10-01T00:00:00"/>
    <n v="192"/>
    <m/>
    <m/>
    <m/>
    <m/>
    <m/>
    <m/>
    <m/>
    <m/>
    <s v="X"/>
    <m/>
    <n v="0.62666666666666671"/>
  </r>
  <r>
    <n v="1"/>
    <s v="CAR-123-2021"/>
    <x v="0"/>
    <s v="FDLS-CD-105-2021"/>
    <s v="https://community.secop.gov.co/Public/Tendering/OpportunityDetail/Index?noticeUID=CO1.NTC.1852347&amp;isFromPublicArea=True&amp;isModal=False"/>
    <x v="2"/>
    <x v="0"/>
    <s v="El arrendamiento o adquisición de inmuebles"/>
    <s v="ADQUIRIR A TÍTULO DE ARRENDAMIENTO UNA (1) VIVIENDA PARA EL FUNCIONAMIENTO DEL PUESTO DE CONTROL Y DESINFECCIÓN EN LA LOCALIDAD DE SUMAPAZ”"/>
    <x v="1"/>
    <s v="Un Nuevo Contrato Social y Ambiental para la Bogotá del Siglo XXI"/>
    <s v="No aplica"/>
    <s v=" "/>
    <s v=" "/>
    <m/>
    <m/>
    <n v="80419747"/>
    <s v="DAVID ANTONIO RAFIC ALJURE SFEIR"/>
    <s v="Persona Natural"/>
    <m/>
    <m/>
    <m/>
    <n v="3570000"/>
    <m/>
    <m/>
    <m/>
    <n v="3570000"/>
    <n v="3570000"/>
    <x v="26"/>
    <d v="2021-03-19T00:00:00"/>
    <d v="2022-03-18T00:00:00"/>
    <n v="364"/>
    <m/>
    <m/>
    <m/>
    <m/>
    <m/>
    <m/>
    <m/>
    <s v="X"/>
    <m/>
    <m/>
    <n v="1"/>
  </r>
  <r>
    <n v="1"/>
    <s v="CPS-124-2021"/>
    <x v="0"/>
    <s v="FDLS-CD-106-2021"/>
    <s v="https://community.secop.gov.co/Public/Tendering/OpportunityDetail/Index?noticeUID=CO1.NTC.1852424&amp;isFromPublicArea=True&amp;isModal=False"/>
    <x v="0"/>
    <x v="0"/>
    <s v="Prestación de servicios profesionales y de apoyo a la gestión, o para la ejecución de trabajos artísticos que sólo puedan encomendarse a determinadas personas naturales;"/>
    <s v="PRESTAR LOS SERVICIOS DE APOYO COMO AUXILIAR ADMINISTRATIVO EN LAS LABORES DE OFICIOS VARIOS Y NOTIFICACIÓN PARA LA CUENCA DEL SUMAPAZ, DE LA ALCALDÍA LOCAL DE SUMAPAZ"/>
    <x v="0"/>
    <s v="Un Nuevo Contrato Social y Ambiental para la Bogotá del Siglo XXI"/>
    <n v="57"/>
    <s v="Gestión pública local"/>
    <s v="Propósito 5: Construir Bogotá - Región con gobierno abierto, transparente y ciudadanía consciente"/>
    <n v="1696"/>
    <m/>
    <n v="19230696"/>
    <s v="PARMENIO POVEDA SALAZAR "/>
    <s v="Persona Natural"/>
    <m/>
    <m/>
    <m/>
    <n v="18630000"/>
    <m/>
    <m/>
    <m/>
    <n v="18630000"/>
    <n v="6486000"/>
    <x v="27"/>
    <d v="2021-04-27T00:00:00"/>
    <d v="2022-01-26T00:00:00"/>
    <n v="274"/>
    <m/>
    <m/>
    <m/>
    <m/>
    <m/>
    <m/>
    <m/>
    <s v="X"/>
    <m/>
    <m/>
    <n v="0.34814814814814815"/>
  </r>
  <r>
    <n v="1"/>
    <s v="CPS-125-2021"/>
    <x v="0"/>
    <s v="FDLS-CD-107-2021"/>
    <s v="https://community.secop.gov.co/Public/Tendering/OpportunityDetail/Index?noticeUID=CO1.NTC.1857327&amp;isFromPublicArea=True&amp;isModal=False"/>
    <x v="0"/>
    <x v="0"/>
    <s v="Prestación de servicios profesionales y de apoyo a la gestión, o para la ejecución de trabajos artísticos que sólo puedan encomendarse a determinadas personas naturales;"/>
    <s v="PRESTAR LOS SERVICIOS DE APOYO A LA GESTIÓN DOCUMENTAL DE LA ALCALDÍA LOCAL EN LA IMPLEMENTACIÓN DE LOS PROCESOS DE  CLASIFICACIÓN, ORDENACIÓN, SELECCIÓN NATURAL, FOLIACIÓN, IDENTIFICACIÓN, LEVANTAMIENTO DE INVENTARIOS, ALMACENAMIENTO Y APLICACIÓN DE PROTOCOLOS DE ELIMINACIÓN Y TRANSFERENCIAS DOCUMENTALES"/>
    <x v="0"/>
    <s v="Un Nuevo Contrato Social y Ambiental para la Bogotá del Siglo XXI"/>
    <n v="57"/>
    <s v="Gestión pública local"/>
    <s v="Propósito 5: Construir Bogotá - Región con gobierno abierto, transparente y ciudadanía consciente"/>
    <n v="1696"/>
    <m/>
    <n v="1007395591"/>
    <s v="BRAYAN ANDRES ROMERO ROMERO "/>
    <s v="Persona Natural"/>
    <m/>
    <m/>
    <m/>
    <n v="23400000"/>
    <m/>
    <m/>
    <m/>
    <n v="23400000"/>
    <n v="21493333"/>
    <x v="28"/>
    <d v="2021-03-23T00:00:00"/>
    <d v="2021-12-22T00:00:00"/>
    <n v="274"/>
    <m/>
    <m/>
    <m/>
    <m/>
    <m/>
    <m/>
    <m/>
    <m/>
    <s v="X"/>
    <m/>
    <n v="0.91851850427350423"/>
  </r>
  <r>
    <n v="1"/>
    <s v="CPS-126-2021"/>
    <x v="0"/>
    <s v="FDLS-CD-108-2021"/>
    <s v="https://community.secop.gov.co/Public/Tendering/OpportunityDetail/Index?noticeUID=CO1.NTC.1855172&amp;isFromPublicArea=True&amp;isModal=False"/>
    <x v="0"/>
    <x v="0"/>
    <s v="Prestación de servicios profesionales y de apoyo a la gestión, o para la ejecución de trabajos artísticos que sólo puedan encomendarse a determinadas personas naturales;"/>
    <s v="PRESTAR LOS SERVICIOS PROFESIONALES DE APOYO AL ÁREA DE GESTIÓN DE DESARROLLO LOCAL DE LA ALCALDÍA LOCAL DE SUMAPAZ, EN  TEMAS RELACIONADOS CON EL EMPLEO LOCAL Y CORAZÓN PRODUCTIVO"/>
    <x v="0"/>
    <s v="Un Nuevo Contrato Social y Ambiental para la Bogotá del Siglo XXI"/>
    <n v="1"/>
    <s v="Subsidios y transferencias para la equidad"/>
    <s v="Propósito 1: Hacer un nuevo contrato social para incrementar la inclusión social, productiva y política"/>
    <n v="1583"/>
    <m/>
    <n v="1016101268"/>
    <s v="BRAND SEBASTIAN MORENO GARCIA"/>
    <s v="Persona Natural"/>
    <m/>
    <m/>
    <m/>
    <n v="39285000"/>
    <m/>
    <n v="1"/>
    <n v="2182500"/>
    <n v="41467500"/>
    <n v="41031000"/>
    <x v="25"/>
    <d v="2021-03-19T00:00:00"/>
    <d v="2022-01-02T00:00:00"/>
    <n v="289"/>
    <n v="1"/>
    <n v="15"/>
    <m/>
    <m/>
    <m/>
    <m/>
    <m/>
    <s v="X"/>
    <m/>
    <m/>
    <n v="0.98947368421052628"/>
  </r>
  <r>
    <n v="1"/>
    <s v="CPS-127-2021"/>
    <x v="0"/>
    <s v="FDLS-CD-109-2021"/>
    <s v="https://community.secop.gov.co/Public/Tendering/OpportunityDetail/Index?noticeUID=CO1.NTC.1859436&amp;isFromPublicArea=True&amp;isModal=False"/>
    <x v="0"/>
    <x v="0"/>
    <s v="Prestación de servicios profesionales y de apoyo a la gestión, o para la ejecución de trabajos artísticos que sólo puedan encomendarse a determinadas personas naturales;"/>
    <s v="PRESTAR LOS SERVICIOS COMO CONDUCTOR DE VEHÍCULOS PESADOS DE PROPIEDAD O TENENCIA DEL FONDO DE DESARROLLO LOCAL DE SUMAPAZ"/>
    <x v="0"/>
    <s v="Un Nuevo Contrato Social y Ambiental para la Bogotá del Siglo XXI"/>
    <n v="57"/>
    <s v="Gestión pública local"/>
    <s v="Propósito 5: Construir Bogotá - Región con gobierno abierto, transparente y ciudadanía consciente"/>
    <n v="1696"/>
    <m/>
    <n v="1069230738"/>
    <s v="CAMILO ANDRES SUSA CIFUENTES"/>
    <s v="Persona Natural"/>
    <m/>
    <m/>
    <m/>
    <n v="25500000"/>
    <m/>
    <m/>
    <m/>
    <n v="25500000"/>
    <n v="23375000"/>
    <x v="28"/>
    <d v="2021-03-26T00:00:00"/>
    <d v="2022-01-25T00:00:00"/>
    <n v="305"/>
    <m/>
    <m/>
    <m/>
    <m/>
    <m/>
    <m/>
    <m/>
    <s v="X"/>
    <m/>
    <m/>
    <n v="0.91666666666666663"/>
  </r>
  <r>
    <n v="1"/>
    <s v="CPS-128-2021"/>
    <x v="0"/>
    <s v="FDLS-CD-110-2021"/>
    <s v="https://community.secop.gov.co/Public/Tendering/OpportunityDetail/Index?noticeUID=CO1.NTC.1867210&amp;isFromPublicArea=True&amp;isModal=False"/>
    <x v="0"/>
    <x v="0"/>
    <s v="Prestación de servicios profesionales y de apoyo a la gestión, o para la ejecución de trabajos artísticos que sólo puedan encomendarse a determinadas personas naturales;"/>
    <s v="PRESTAR LOS SERVICIOS DE APOYO A LA GESTIÓN DOCUMENTAL DE LA ALCALDÍA LOCAL EN LA IMPLEMENTACIÓN DE LOS PROCESOS DE CLASIFICACIÓN, ORDENACIÓN, SELECCIÓN NATURAL, FOLIACIÓN, IDENTIFICACIÓN, LEVANTAMIENTO DE INVENTARIOS, ALMACENAMIENTO Y  APLICACIÓN DE PROTOCOLOS DE ELIMINACIÓN Y TRANSFERENCIAS DOCUMENTALES"/>
    <x v="0"/>
    <s v="Un Nuevo Contrato Social y Ambiental para la Bogotá del Siglo XXI"/>
    <n v="57"/>
    <s v="Gestión pública local"/>
    <s v="Propósito 5: Construir Bogotá - Región con gobierno abierto, transparente y ciudadanía consciente"/>
    <n v="1696"/>
    <m/>
    <n v="1030671895"/>
    <s v="MARIA PAULA CONTRERAS MORALES"/>
    <s v="Persona Natural"/>
    <m/>
    <m/>
    <m/>
    <n v="23400000"/>
    <m/>
    <m/>
    <m/>
    <n v="23400000"/>
    <n v="21233333"/>
    <x v="29"/>
    <d v="2021-03-26T00:00:00"/>
    <d v="2021-12-25T00:00:00"/>
    <n v="274"/>
    <m/>
    <m/>
    <m/>
    <m/>
    <m/>
    <m/>
    <m/>
    <m/>
    <s v="X"/>
    <m/>
    <n v="0.90740739316239316"/>
  </r>
  <r>
    <n v="1"/>
    <s v="CPS-129-2021"/>
    <x v="0"/>
    <s v="FDLS-CD-080-2021*"/>
    <s v="https://community.secop.gov.co/Public/Tendering/OpportunityDetail/Index?noticeUID=CO1.NTC.1840702&amp;isFromPublicArea=True&amp;isModal=False"/>
    <x v="0"/>
    <x v="0"/>
    <s v="Prestación de servicios profesionales y de apoyo a la gestión, o para la ejecución de trabajos artísticos que sólo puedan encomendarse a determinadas personas naturales;"/>
    <s v="PRESTAR LOS SERVICIOS COMO OPERARIOS DE LA MAQUINARIA PESADA DE PROPIEDAD O TENENCIA DEL FONDO DE DESARROLLO LOCAL DE SUMAPAZ"/>
    <x v="0"/>
    <s v="Un Nuevo Contrato Social y Ambiental para la Bogotá del Siglo XXI"/>
    <n v="57"/>
    <s v="Gestión pública local"/>
    <s v="Propósito 5: Construir Bogotá - Región con gobierno abierto, transparente y ciudadanía consciente"/>
    <n v="1696"/>
    <m/>
    <n v="80380149"/>
    <s v="EDGAR ENRIQUE RAMIREZ"/>
    <s v="Persona Natural"/>
    <m/>
    <m/>
    <m/>
    <n v="22950000"/>
    <m/>
    <n v="1"/>
    <n v="2550000"/>
    <n v="25500000"/>
    <n v="23375000"/>
    <x v="30"/>
    <d v="2021-03-26T00:00:00"/>
    <d v="2022-01-25T00:00:00"/>
    <n v="305"/>
    <n v="1"/>
    <n v="30"/>
    <m/>
    <m/>
    <m/>
    <m/>
    <m/>
    <s v="X"/>
    <m/>
    <m/>
    <n v="0.91666666666666663"/>
  </r>
  <r>
    <n v="1"/>
    <s v="CPS-130-2021"/>
    <x v="0"/>
    <s v="FDLS-CD-112-2021"/>
    <s v="https://community.secop.gov.co/Public/Tendering/OpportunityDetail/Index?noticeUID=CO1.NTC.1876563&amp;isFromPublicArea=True&amp;isModal=False"/>
    <x v="0"/>
    <x v="0"/>
    <s v="Prestación de servicios profesionales y de apoyo a la gestión, o para la ejecución de trabajos artísticos que sólo puedan encomendarse a determinadas personas naturales;"/>
    <s v="PRESTAR LOS SERVICIOS COMO AUXILIAR ADMINISTRATIVO PARA LA GESTIÓN AMBIENTAL DEL ÁREA DE GESTIÓN DE DESARROLLO LOCAL DE LA ALCALDÍA LOCAL DE SUMAPAZ"/>
    <x v="0"/>
    <s v="Un Nuevo Contrato Social y Ambiental para la Bogotá del Siglo XXI"/>
    <n v="23"/>
    <s v="Bogotá rural"/>
    <s v="Propósito 1: Hacer un nuevo contrato social para incrementar la inclusión social, productiva y política"/>
    <n v="1634"/>
    <m/>
    <n v="1136888698"/>
    <s v="DANNA MARCELA FORERO RODRIGUEZ "/>
    <s v="Persona Natural"/>
    <m/>
    <m/>
    <m/>
    <n v="26000000"/>
    <m/>
    <m/>
    <m/>
    <n v="26000000"/>
    <n v="23400000"/>
    <x v="31"/>
    <d v="2021-03-31T00:00:00"/>
    <d v="2022-01-30T00:00:00"/>
    <n v="305"/>
    <m/>
    <m/>
    <m/>
    <m/>
    <m/>
    <m/>
    <m/>
    <s v="X"/>
    <m/>
    <m/>
    <n v="0.9"/>
  </r>
  <r>
    <n v="1"/>
    <s v="CPS-131-2021"/>
    <x v="0"/>
    <s v="FDLS-MC-092-2021"/>
    <s v="https://community.secop.gov.co/Public/Tendering/OpportunityDetail/Index?noticeUID=CO1.NTC.1838187&amp;isFromPublicArea=True&amp;isModal=False"/>
    <x v="1"/>
    <x v="1"/>
    <s v="No aplica"/>
    <s v="PRESTAR EL SERVICIO DE MONITOREO VEHICULAR INTEGRAL POR GPS SATELITAL PARA LA MAQUINARIA DE PROPIEDAD O TENENCIA DEL FONDO DE DESARROLLO LOCAL DE SUMAPAZ"/>
    <x v="0"/>
    <s v="Un Nuevo Contrato Social y Ambiental para la Bogotá del Siglo XXI"/>
    <n v="49"/>
    <s v="Movilidad segura, sostenible y accesible"/>
    <s v="Propósito 4: Hacer de Bogotá Región un modelo de movilidad multimodal, incluyente y sostenible"/>
    <n v="1688"/>
    <n v="2"/>
    <n v="900465924"/>
    <s v="VISATEL DE COLOMBIA SAS"/>
    <s v="Persona Jurídica"/>
    <m/>
    <m/>
    <m/>
    <n v="33263206"/>
    <n v="-17555206"/>
    <m/>
    <m/>
    <n v="15708000"/>
    <m/>
    <x v="20"/>
    <d v="2021-04-06T00:00:00"/>
    <d v="2022-01-20T00:00:00"/>
    <n v="289"/>
    <n v="2"/>
    <n v="45"/>
    <m/>
    <m/>
    <m/>
    <m/>
    <m/>
    <s v="X"/>
    <m/>
    <m/>
    <n v="0"/>
  </r>
  <r>
    <n v="1"/>
    <s v="CPS-132-2021"/>
    <x v="0"/>
    <s v="FDLS-CD-113-2021"/>
    <s v="https://community.secop.gov.co/Public/Tendering/OpportunityDetail/Index?noticeUID=CO1.NTC.1875553&amp;isFromPublicArea=True&amp;isModal=False"/>
    <x v="0"/>
    <x v="0"/>
    <s v="Prestación de servicios profesionales y de apoyo a la gestión, o para la ejecución de trabajos artísticos que sólo puedan encomendarse a determinadas personas naturales;"/>
    <s v="PRESTAR LOS SERVICIOS PROFESIONALES JURÍDICOS PARA APOYAR LOS ASUNTOS PRECONTRACTUALES, CONTRACTUALES Y POSTCONTRACTUALES DEL ÁREA DE GESTIÓN DE DESARROLLO LOCAL DE LA ALCALDÍA LOCAL DE SUMAPAZ"/>
    <x v="0"/>
    <s v="Un Nuevo Contrato Social y Ambiental para la Bogotá del Siglo XXI"/>
    <n v="57"/>
    <s v="Gestión pública local"/>
    <s v="Propósito 5: Construir Bogotá - Región con gobierno abierto, transparente y ciudadanía consciente"/>
    <n v="1696"/>
    <m/>
    <n v="9695442"/>
    <s v="LUIS EDUARDO VILLEGAS GIL"/>
    <s v="Persona Natural"/>
    <m/>
    <m/>
    <m/>
    <n v="57000000"/>
    <m/>
    <m/>
    <m/>
    <n v="57000000"/>
    <n v="51490000"/>
    <x v="31"/>
    <d v="2021-03-30T00:00:00"/>
    <d v="2022-01-29T00:00:00"/>
    <n v="305"/>
    <m/>
    <m/>
    <m/>
    <m/>
    <m/>
    <m/>
    <m/>
    <s v="X"/>
    <m/>
    <m/>
    <n v="0.90333333333333332"/>
  </r>
  <r>
    <n v="1"/>
    <s v="CPS-133-2021"/>
    <x v="0"/>
    <s v="FDLS-MC-098-2021"/>
    <s v="https://community.secop.gov.co/Public/Tendering/OpportunityDetail/Index?noticeUID=CO1.NTC.1842704&amp;isFromPublicArea=True&amp;isModal=False"/>
    <x v="1"/>
    <x v="1"/>
    <s v="No aplica"/>
    <s v="PRESTAR EL SERVICIO DE AVITUALLAMIENTO (ALIMENTACIÓN) PARA LA REALIZACIÓN DE EVENTOS Y/O ACTIVIDADES DE GESTIÓN, PROMOCIÓN Y PARTICIPACIÓN"/>
    <x v="1"/>
    <s v="Un Nuevo Contrato Social y Ambiental para la Bogotá del Siglo XXI"/>
    <s v="No aplica"/>
    <s v=" "/>
    <s v=" "/>
    <m/>
    <n v="3"/>
    <n v="900585357"/>
    <s v="S&amp;S SUMINISTROS EMPRESARIALES SAS"/>
    <s v="Persona Jurídica"/>
    <m/>
    <m/>
    <m/>
    <n v="18500000"/>
    <m/>
    <n v="1"/>
    <n v="9000000"/>
    <n v="27500000"/>
    <n v="26900100"/>
    <x v="32"/>
    <d v="2021-04-12T00:00:00"/>
    <d v="2022-02-11T00:00:00"/>
    <n v="305"/>
    <m/>
    <m/>
    <m/>
    <m/>
    <m/>
    <m/>
    <m/>
    <s v="X"/>
    <m/>
    <m/>
    <n v="0.97818545454545458"/>
  </r>
  <r>
    <n v="1"/>
    <s v="CPS-134-2021"/>
    <x v="0"/>
    <s v="FDLS-MC-099-2021"/>
    <s v="https://community.secop.gov.co/Public/Tendering/OpportunityDetail/Index?noticeUID=CO1.NTC.1854147&amp;isFromPublicArea=True&amp;isModal=False"/>
    <x v="1"/>
    <x v="1"/>
    <s v="No aplica"/>
    <s v="PRESTAR LOS SERVICIOS LOGÍSTICOS PARA LA REALIZACIÓN DE LA AUDIENCIA PÚBLICA DE RENDICIÓN DE CUENTAS DE LA VIGENCIA 2020 PARA LA LOCALIDAD DE SUMAPAZ"/>
    <x v="0"/>
    <s v="Un Nuevo Contrato Social y Ambiental para la Bogotá del Siglo XXI"/>
    <n v="57"/>
    <s v="Gestión pública local"/>
    <s v="Propósito 5: Construir Bogotá - Región con gobierno abierto, transparente y ciudadanía consciente"/>
    <n v="1696"/>
    <n v="8"/>
    <n v="900360948"/>
    <s v="CORPORACION COLECTIVO DIGERATI"/>
    <s v="Persona Jurídica"/>
    <m/>
    <m/>
    <m/>
    <n v="19825720"/>
    <m/>
    <m/>
    <m/>
    <n v="19825720"/>
    <n v="18789900"/>
    <x v="33"/>
    <d v="2021-04-05T00:00:00"/>
    <d v="2021-05-04T00:00:00"/>
    <n v="29"/>
    <m/>
    <m/>
    <m/>
    <m/>
    <m/>
    <m/>
    <m/>
    <m/>
    <s v="X"/>
    <m/>
    <n v="0.94775372596808594"/>
  </r>
  <r>
    <n v="1"/>
    <s v="CPS-135-2021"/>
    <x v="0"/>
    <s v="FDLS-CD-114-2021"/>
    <s v="https://community.secop.gov.co/Public/Tendering/OpportunityDetail/Index?noticeUID=CO1.NTC.1896796&amp;isFromPublicArea=True&amp;isModal=False"/>
    <x v="0"/>
    <x v="0"/>
    <s v="Prestación de servicios profesionales y de apoyo a la gestión, o para la ejecución de trabajos artísticos que sólo puedan encomendarse a determinadas personas naturales;"/>
    <s v="PRESTAR LOS SERVICIOS COMO AUXILIAR ADMINISTRATIVO PARA LA CORREGIDURÍA DE NAZARETH"/>
    <x v="0"/>
    <s v="Un Nuevo Contrato Social y Ambiental para la Bogotá del Siglo XXI"/>
    <n v="57"/>
    <s v="Gestión pública local"/>
    <s v="Propósito 5: Construir Bogotá - Región con gobierno abierto, transparente y ciudadanía consciente"/>
    <n v="1696"/>
    <m/>
    <n v="1000691517"/>
    <s v="LAURA XIMENA RUBIANO CARRILLO "/>
    <s v="Persona Natural"/>
    <m/>
    <m/>
    <m/>
    <n v="23000000"/>
    <m/>
    <m/>
    <m/>
    <n v="23000000"/>
    <n v="19856667"/>
    <x v="34"/>
    <d v="2021-04-12T00:00:00"/>
    <d v="2022-02-11T00:00:00"/>
    <n v="305"/>
    <m/>
    <m/>
    <m/>
    <m/>
    <m/>
    <m/>
    <m/>
    <s v="X"/>
    <m/>
    <m/>
    <n v="0.86333334782608695"/>
  </r>
  <r>
    <n v="1"/>
    <s v="CPS-136-2021"/>
    <x v="0"/>
    <s v="FDLS-CD-115-2021"/>
    <s v="https://community.secop.gov.co/Public/Tendering/OpportunityDetail/Index?noticeUID=CO1.NTC.1897343&amp;isFromPublicArea=True&amp;isModal=False"/>
    <x v="0"/>
    <x v="0"/>
    <s v="Prestación de servicios profesionales y de apoyo a la gestión, o para la ejecución de trabajos artísticos que sólo puedan encomendarse a determinadas personas naturales;"/>
    <s v="PRESTAR SUS SERVICIOS COMO AUXILIAR ADMINISTRATIVO PARA EL ÁREA DE GESTIÓN DEL DESARROLLO LOCAL, DE LA ALCALDÍA LOCAL DE SUMAPAZ"/>
    <x v="0"/>
    <s v="Un Nuevo Contrato Social y Ambiental para la Bogotá del Siglo XXI"/>
    <n v="57"/>
    <s v="Gestión pública local"/>
    <s v="Propósito 5: Construir Bogotá - Región con gobierno abierto, transparente y ciudadanía consciente"/>
    <n v="1696"/>
    <m/>
    <n v="80897743"/>
    <s v="JHONATAN ALVAREZ MORA "/>
    <s v="Persona Natural"/>
    <m/>
    <m/>
    <m/>
    <n v="26000000"/>
    <m/>
    <m/>
    <m/>
    <n v="26000000"/>
    <n v="20106666"/>
    <x v="34"/>
    <d v="2021-04-09T00:00:00"/>
    <d v="2022-02-08T00:00:00"/>
    <n v="305"/>
    <m/>
    <m/>
    <m/>
    <m/>
    <m/>
    <m/>
    <m/>
    <s v="X"/>
    <m/>
    <m/>
    <n v="0.77333330769230768"/>
  </r>
  <r>
    <n v="1"/>
    <s v="CPS-137-2021"/>
    <x v="0"/>
    <s v="FDLS-CD-116-2021"/>
    <s v="https://community.secop.gov.co/Public/Tendering/OpportunityDetail/Index?noticeUID=CO1.NTC.1905978&amp;isFromPublicArea=True&amp;isModal=False"/>
    <x v="0"/>
    <x v="0"/>
    <s v="Prestación de servicios profesionales y de apoyo a la gestión, o para la ejecución de trabajos artísticos que sólo puedan encomendarse a determinadas personas naturales;"/>
    <s v="PRESTAR LOS SERVICIOS PROFESIONALES AL ÁREA DE GESTIÓN DE DESARROLLO LOCAL PARA APOYAR LA PLANEACIÓN, EJECUCIÓN Y SEGUIMIENTO A LOS PROYECTOS DE INVERSIÓN QUE LE SEAN DESIGNADOS"/>
    <x v="0"/>
    <s v="Un Nuevo Contrato Social y Ambiental para la Bogotá del Siglo XXI"/>
    <n v="49"/>
    <s v="Movilidad segura, sostenible y accesible"/>
    <s v="Propósito 4: Hacer de Bogotá Región un modelo de movilidad multimodal, incluyente y sostenible"/>
    <n v="1688"/>
    <m/>
    <n v="1047406951"/>
    <s v="GIOVANNI BATTISTA MAINERO MARMOLEJO"/>
    <s v="Persona Natural"/>
    <m/>
    <m/>
    <m/>
    <n v="34920000"/>
    <m/>
    <m/>
    <m/>
    <n v="34920000"/>
    <n v="33174000"/>
    <x v="35"/>
    <d v="2021-04-13T00:00:00"/>
    <d v="2021-12-31T00:00:00"/>
    <n v="262"/>
    <m/>
    <m/>
    <m/>
    <m/>
    <m/>
    <m/>
    <m/>
    <s v="X"/>
    <m/>
    <m/>
    <n v="0.95"/>
  </r>
  <r>
    <n v="1"/>
    <s v="CPS-138-2021"/>
    <x v="0"/>
    <s v="FDLS-CD-117-2021"/>
    <s v="https://community.secop.gov.co/Public/Tendering/OpportunityDetail/Index?noticeUID=CO1.NTC.1911958&amp;isFromPublicArea=True&amp;isModal=False"/>
    <x v="0"/>
    <x v="0"/>
    <s v="Prestación de servicios profesionales y de apoyo a la gestión, o para la ejecución de trabajos artísticos que sólo puedan encomendarse a determinadas personas naturales;"/>
    <s v="PRESTAR LOS SERVICIOS PROFESIONALES COMO ABOGADO, PARA EL TRAMITE DE LOS ASUNTOS JURIDICOS Y LEGALES, QUE REQUIERAN LOS PROCESOS MISIONALES Y ADMINISTRATIVOS QUE SE ADELANTAN EN LA ALCALDÍA LOCAL DE SUMAPAZ"/>
    <x v="0"/>
    <s v="Un Nuevo Contrato Social y Ambiental para la Bogotá del Siglo XXI"/>
    <n v="57"/>
    <s v="Gestión pública local"/>
    <s v="Propósito 5: Construir Bogotá - Región con gobierno abierto, transparente y ciudadanía consciente"/>
    <n v="1696"/>
    <m/>
    <n v="1012413960"/>
    <s v="JANEIRY ROMERO HERNANDEZ"/>
    <s v="Persona Natural"/>
    <m/>
    <m/>
    <m/>
    <n v="34920000"/>
    <m/>
    <n v="1"/>
    <n v="4365000"/>
    <n v="39285000"/>
    <n v="37248000"/>
    <x v="36"/>
    <d v="2021-04-15T00:00:00"/>
    <d v="2022-01-14T00:00:00"/>
    <n v="274"/>
    <n v="1"/>
    <n v="30"/>
    <m/>
    <m/>
    <m/>
    <m/>
    <m/>
    <s v="X"/>
    <m/>
    <m/>
    <n v="0.94814814814814818"/>
  </r>
  <r>
    <n v="1"/>
    <s v="CPS-139-2021"/>
    <x v="0"/>
    <s v="FDRS-CD-118-2021"/>
    <s v="https://community.secop.gov.co/Public/Tendering/OpportunityDetail/Index?noticeUID=CO1.NTC.1933623&amp;isFromPublicArea=True&amp;isModal=False"/>
    <x v="0"/>
    <x v="0"/>
    <s v="Prestación de servicios profesionales y de apoyo a la gestión, o para la ejecución de trabajos artísticos que sólo puedan encomendarse a determinadas personas naturales;"/>
    <s v="PRESTAR SUS SERVICIOS PROFESIONALES PARA APOYAR AL EQUIPO DE PRENSA Y COMUNICACIONES DE LA ALCALDÍA LOCAL EN LA CREACIÓN, REALIZACIÓN, PRODUCCIÓN Y EDICIÓN DE VIDEOS, ASÍ́COMO EL REGISTRO, EDICIÓN Y LA PRESENTACIÓN DE FOTOGRAFÍAS DE LOS ACONTECIMIENTOS, HECHOS Y EVENTOS EXTERNOS E INTERNOS DE LA ALCALDÍA LOCAL, PARA SER UTILIZADOS COMO INSUMOS DE COMUNICACIÓN EN LOS MEDIOS, ESPECIALMENTE ESCRITOS, DIGITALES Y AUDIOVISUALES"/>
    <x v="0"/>
    <s v="Un Nuevo Contrato Social y Ambiental para la Bogotá del Siglo XXI"/>
    <n v="57"/>
    <s v="Gestión pública local"/>
    <s v="Propósito 5: Construir Bogotá - Región con gobierno abierto, transparente y ciudadanía consciente"/>
    <n v="1696"/>
    <m/>
    <n v="81715533"/>
    <s v="LUIS ANGEL ARROYAVE VILARO"/>
    <s v="Persona Natural"/>
    <m/>
    <m/>
    <m/>
    <n v="40000000"/>
    <m/>
    <n v="1"/>
    <n v="2500000"/>
    <n v="42500000"/>
    <n v="35833333"/>
    <x v="27"/>
    <d v="2021-04-26T00:00:00"/>
    <d v="2022-01-09T00:00:00"/>
    <n v="258"/>
    <n v="1"/>
    <n v="15"/>
    <m/>
    <m/>
    <m/>
    <m/>
    <m/>
    <s v="X"/>
    <m/>
    <m/>
    <n v="0.84313724705882354"/>
  </r>
  <r>
    <n v="1"/>
    <s v="CPS-140-2021"/>
    <x v="0"/>
    <s v="FDRS-119-2021"/>
    <s v="https://community.secop.gov.co/Public/Tendering/OpportunityDetail/Index?noticeUID=CO1.NTC.1931423&amp;isFromPublicArea=True&amp;isModal=False"/>
    <x v="0"/>
    <x v="0"/>
    <s v="Prestación de servicios profesionales y de apoyo a la gestión, o para la ejecución de trabajos artísticos que sólo puedan encomendarse a determinadas personas naturales;"/>
    <s v="PRESTAR LOS SERVICIOS PROFESIONALES ESPECIALIZADOS PARA ATENDER EL PROCESO DE ATENCIÓN DE VÍCTIMAS, LEGALIZACIÓN DE PREDIOS, JUSTICIA REITERATIVA, ENTRE OTROS, PARA LA ALCALDÍA LOCAL DE SUMAPAZ"/>
    <x v="0"/>
    <s v="Un Nuevo Contrato Social y Ambiental para la Bogotá del Siglo XXI"/>
    <n v="57"/>
    <s v="Gestión pública local"/>
    <s v="Propósito 5: Construir Bogotá - Región con gobierno abierto, transparente y ciudadanía consciente"/>
    <n v="1696"/>
    <m/>
    <n v="3249841"/>
    <s v="LUIS HERNANDO BEJARANO"/>
    <s v="Persona Natural"/>
    <m/>
    <m/>
    <m/>
    <n v="56000000"/>
    <m/>
    <m/>
    <m/>
    <n v="56000000"/>
    <n v="50866666"/>
    <x v="27"/>
    <d v="2021-04-23T00:00:00"/>
    <d v="2021-12-22T00:00:00"/>
    <n v="243"/>
    <m/>
    <m/>
    <m/>
    <m/>
    <m/>
    <m/>
    <m/>
    <m/>
    <s v="X"/>
    <m/>
    <n v="0.90833332142857148"/>
  </r>
  <r>
    <n v="1"/>
    <s v="CPS-141-2021"/>
    <x v="0"/>
    <s v="FDLS-MC-111-2021"/>
    <s v="https://community.secop.gov.co/Public/Tendering/OpportunityDetail/Index?noticeUID=CO1.NTC.1917898&amp;isFromPublicArea=True&amp;isModal=False"/>
    <x v="1"/>
    <x v="1"/>
    <s v="No aplica"/>
    <s v="CONTRATAR LA PRESTACION DE SERVICIOS DE VIGILANCIA Y SEGURIDAD PRIVADA CON ARMAS, PARA LAS SEDES DE LA ALCALDIA LOCAL DE SUMAPAZ"/>
    <x v="1"/>
    <s v="Un Nuevo Contrato Social y Ambiental para la Bogotá del Siglo XXI"/>
    <s v="No aplica"/>
    <s v=" "/>
    <s v=" "/>
    <m/>
    <m/>
    <n v="860518862"/>
    <s v="SEGURIDAD LAS AMERICAS LTDA SEGURIAMERICAS LTDA"/>
    <s v="Persona Jurídica"/>
    <m/>
    <m/>
    <m/>
    <n v="24792421"/>
    <m/>
    <n v="1"/>
    <n v="12396210"/>
    <n v="37188631"/>
    <n v="37188631"/>
    <x v="27"/>
    <d v="2021-04-23T00:00:00"/>
    <d v="2021-06-18T00:00:00"/>
    <n v="36"/>
    <n v="1"/>
    <n v="18"/>
    <m/>
    <m/>
    <m/>
    <m/>
    <m/>
    <m/>
    <s v="X"/>
    <m/>
    <n v="1"/>
  </r>
  <r>
    <n v="1"/>
    <s v="CPS-142-2021"/>
    <x v="0"/>
    <s v="FDRS-CD-120-2021"/>
    <s v="https://community.secop.gov.co/Public/Tendering/OpportunityDetail/Index?noticeUID=CO1.NTC.1937587&amp;isFromPublicArea=True&amp;isModal=False"/>
    <x v="0"/>
    <x v="0"/>
    <s v="Prestación de servicios profesionales y de apoyo a la gestión, o para la ejecución de trabajos artísticos que sólo puedan encomendarse a determinadas personas naturales;"/>
    <s v="PRESTAR LOS SERVICIOS PROFESIONALES PARA APOYAR LA PLANEACIÓN, EJECUCIÓN Y SEGUIMIENTO DE LOS PROYECTOS DE INVERSIÓN RELACIONADOS CON LA PLANEACIÓN PARTICIPATIVA RURAL Y DEL DESARROLLO CON ENFOQUE TERRITORIAL, DEL FONDO DE DESARROLLO LOCAL DE SUMAPAZ"/>
    <x v="0"/>
    <s v="Un Nuevo Contrato Social y Ambiental para la Bogotá del Siglo XXI"/>
    <n v="39"/>
    <s v="Bogotá territorio de paz y atención integral a las víctimas del conflicto armado"/>
    <s v="Propósito 3: Inspirar confianza y legitimidad para vivir sin miedo y ser epicentro de cultura ciudadana, paz y reconciliación"/>
    <n v="1672"/>
    <m/>
    <n v="80727859"/>
    <s v="JOSE REINERO GALEANO LEMUS"/>
    <s v="Persona Natural"/>
    <m/>
    <m/>
    <m/>
    <n v="54400000"/>
    <m/>
    <m/>
    <m/>
    <n v="54400000"/>
    <n v="48506666"/>
    <x v="37"/>
    <d v="2021-04-27T00:00:00"/>
    <d v="2021-12-26T00:00:00"/>
    <n v="243"/>
    <m/>
    <m/>
    <m/>
    <m/>
    <m/>
    <m/>
    <m/>
    <m/>
    <s v="X"/>
    <m/>
    <n v="0.89166665441176474"/>
  </r>
  <r>
    <n v="1"/>
    <s v="CPS-143-2021"/>
    <x v="0"/>
    <s v="FDRS-CD-121-2021"/>
    <s v="https://community.secop.gov.co/Public/Tendering/OpportunityDetail/Index?noticeUID=CO1.NTC.1941063&amp;isFromPublicArea=True&amp;isModal=False"/>
    <x v="0"/>
    <x v="0"/>
    <s v="Prestación de servicios profesionales y de apoyo a la gestión, o para la ejecución de trabajos artísticos que sólo puedan encomendarse a determinadas personas naturales;"/>
    <s v="PRESTAR SUS SERVICIOS PROFESIONALES AL ÁREA GESTIÓN DE DESARROLLO LOCAL, EN LOS TEMAS RELACIONADOS CON LA GESTIÓN CULTURAL DE LA LOCALIDAD DE SUMAPAZ"/>
    <x v="0"/>
    <s v="Un Nuevo Contrato Social y Ambiental para la Bogotá del Siglo XXI"/>
    <n v="21"/>
    <s v="Creación y vida cotidiana: Apropiación ciudadana del arte, la cultura y el patrimonio, para la democracia cultural"/>
    <s v="Propósito 1: Hacer un nuevo contrato social para incrementar la inclusión social, productiva y política"/>
    <n v="1633"/>
    <m/>
    <n v="79957036"/>
    <s v="NICOLAS ALBERTO CABRERA PUENTE "/>
    <s v="Persona Natural"/>
    <m/>
    <m/>
    <m/>
    <n v="44000000"/>
    <m/>
    <m/>
    <m/>
    <n v="44000000"/>
    <n v="44000000"/>
    <x v="38"/>
    <d v="2021-04-29T00:00:00"/>
    <d v="2021-12-28T00:00:00"/>
    <n v="243"/>
    <m/>
    <m/>
    <m/>
    <m/>
    <m/>
    <m/>
    <m/>
    <m/>
    <s v="X"/>
    <m/>
    <n v="1"/>
  </r>
  <r>
    <n v="1"/>
    <s v="CPS-144-2021"/>
    <x v="0"/>
    <s v="FDRS-CD-123-2021"/>
    <s v="https://community.secop.gov.co/Public/Tendering/OpportunityDetail/Index?noticeUID=CO1.NTC.1957373&amp;isFromPublicArea=True&amp;isModal=False"/>
    <x v="0"/>
    <x v="0"/>
    <s v="Prestación de servicios profesionales y de apoyo a la gestión, o para la ejecución de trabajos artísticos que sólo puedan encomendarse a determinadas personas naturales;"/>
    <s v="PRESTAR SUS SERVICIOS DE APOYO ADMINISTRATIVO AL PARQUE AUTOMOTOR DE PROPIEDAD DEL FONDO DE DESARROLLO LOCAL DE SUMAPAZ"/>
    <x v="0"/>
    <s v="Un Nuevo Contrato Social y Ambiental para la Bogotá del Siglo XXI"/>
    <n v="57"/>
    <s v="Gestión pública local"/>
    <s v="Propósito 5: Construir Bogotá - Región con gobierno abierto, transparente y ciudadanía consciente"/>
    <n v="1696"/>
    <m/>
    <n v="1019019834"/>
    <s v="EDWIN RUIZ VASQUEZ"/>
    <s v="Persona Natural"/>
    <m/>
    <m/>
    <m/>
    <n v="20800000"/>
    <m/>
    <m/>
    <m/>
    <n v="20800000"/>
    <n v="20366666"/>
    <x v="39"/>
    <d v="2021-05-06T00:00:00"/>
    <d v="2022-01-05T00:00:00"/>
    <n v="244"/>
    <m/>
    <m/>
    <m/>
    <m/>
    <m/>
    <m/>
    <m/>
    <s v="X"/>
    <m/>
    <m/>
    <n v="0.97916663461538467"/>
  </r>
  <r>
    <n v="1"/>
    <s v="CPS-145-2021"/>
    <x v="0"/>
    <s v="FDRS-CD.-124-2021"/>
    <s v="https://community.secop.gov.co/Public/Tendering/OpportunityDetail/Index?noticeUID=CO1.NTC.1957863&amp;isFromPublicArea=True&amp;isModal=False"/>
    <x v="0"/>
    <x v="0"/>
    <s v="Prestación de servicios profesionales y de apoyo a la gestión, o para la ejecución de trabajos artísticos que sólo puedan encomendarse a determinadas personas naturales;"/>
    <s v="PRESTAR LOS SERVICIOS PROFESIONALES PARA APOYAR JURÍDICAMENTE LAS RESPUESTAS A LAS SOLICITUDES RADICADAS POR LOS ENTES DE CONTROL, CONCEJO DE BOGOTÁ Y TEMAS RELACIONADOS CON PLANES DE MEJORAMIENTO DE LA ALCALDÍA LOCAL DE SUMAPAZ"/>
    <x v="0"/>
    <s v="Un Nuevo Contrato Social y Ambiental para la Bogotá del Siglo XXI"/>
    <n v="57"/>
    <s v="Gestión pública local"/>
    <s v="Propósito 5: Construir Bogotá - Región con gobierno abierto, transparente y ciudadanía consciente"/>
    <n v="1696"/>
    <m/>
    <n v="52516975"/>
    <s v="NINI JOHANA GUTIERREZ TORRES "/>
    <s v="Persona Natural"/>
    <m/>
    <m/>
    <m/>
    <n v="45600000"/>
    <m/>
    <m/>
    <m/>
    <n v="45600000"/>
    <n v="44650000"/>
    <x v="39"/>
    <d v="2021-05-06T00:00:00"/>
    <d v="2022-01-05T00:00:00"/>
    <n v="244"/>
    <m/>
    <m/>
    <m/>
    <m/>
    <m/>
    <m/>
    <m/>
    <s v="X"/>
    <m/>
    <m/>
    <n v="0.97916666666666663"/>
  </r>
  <r>
    <n v="1"/>
    <s v="CPS-146-2021"/>
    <x v="0"/>
    <s v="FDRS-CD-126-2021"/>
    <s v="https://community.secop.gov.co/Public/Tendering/OpportunityDetail/Index?noticeUID=CO1.NTC.1967524&amp;isFromPublicArea=True&amp;isModal=False"/>
    <x v="0"/>
    <x v="0"/>
    <s v="Prestación de servicios profesionales y de apoyo a la gestión, o para la ejecución de trabajos artísticos que sólo puedan encomendarse a determinadas personas naturales;"/>
    <s v="PRESTAR SUS SERVICIOS COMO TÉCNICO DE APOYO ADMINISTRATIVO AL ÁREA DE GESTIÓN DEL DESARROLLO LOCAL EN LA ALCALDÍA LOCAL DE SUMAPAZ"/>
    <x v="0"/>
    <s v="Un Nuevo Contrato Social y Ambiental para la Bogotá del Siglo XXI"/>
    <n v="57"/>
    <s v="Gestión pública local"/>
    <s v="Propósito 5: Construir Bogotá - Región con gobierno abierto, transparente y ciudadanía consciente"/>
    <n v="1696"/>
    <m/>
    <n v="1020839818"/>
    <s v="PAULA NATALIA FARFAN PAEZ"/>
    <s v="Persona Natural"/>
    <m/>
    <m/>
    <m/>
    <n v="24704000"/>
    <m/>
    <m/>
    <m/>
    <n v="24704000"/>
    <n v="23571733"/>
    <x v="40"/>
    <d v="2021-05-12T00:00:00"/>
    <d v="2022-01-11T00:00:00"/>
    <n v="244"/>
    <m/>
    <m/>
    <m/>
    <m/>
    <m/>
    <m/>
    <m/>
    <s v="X"/>
    <m/>
    <m/>
    <n v="0.95416665317357507"/>
  </r>
  <r>
    <n v="1"/>
    <s v="CPS-147-2021"/>
    <x v="0"/>
    <s v="FDRS-CD-127-2021"/>
    <s v="https://community.secop.gov.co/Public/Tendering/OpportunityDetail/Index?noticeUID=CO1.NTC.1992430&amp;isFromPublicArea=True&amp;isModal=False"/>
    <x v="0"/>
    <x v="0"/>
    <s v="Prestación de servicios profesionales y de apoyo a la gestión, o para la ejecución de trabajos artísticos que sólo puedan encomendarse a determinadas personas naturales;"/>
    <s v="PRESTAR LOS SERVICIOS COMO AUXILIAR ADMINISTRATIVO EN LA GESTIÓN DE INFRAESTRUCTURA EN LA ALCALDÍA LOCAL DE SUMAPAZ"/>
    <x v="0"/>
    <s v="Un Nuevo Contrato Social y Ambiental para la Bogotá del Siglo XXI"/>
    <n v="19"/>
    <s v="Vivienda y entornos dignos en el territorio urbano y rural"/>
    <s v="Propósito 1: Hacer un nuevo contrato social para incrementar la inclusión social, productiva y política"/>
    <n v="1589"/>
    <m/>
    <n v="53095155"/>
    <s v="ELIANA KATHERINE JIMENEZ RODRIGUEZ "/>
    <s v="Persona Natural"/>
    <m/>
    <m/>
    <m/>
    <n v="18200000"/>
    <m/>
    <m/>
    <m/>
    <n v="18200000"/>
    <n v="16120000"/>
    <x v="41"/>
    <d v="2021-05-25T00:00:00"/>
    <d v="2021-12-24T00:00:00"/>
    <n v="213"/>
    <m/>
    <m/>
    <m/>
    <m/>
    <m/>
    <m/>
    <m/>
    <m/>
    <s v="X"/>
    <m/>
    <n v="0.88571428571428568"/>
  </r>
  <r>
    <n v="1"/>
    <s v="CPS-148-2021"/>
    <x v="0"/>
    <s v="FDRS-CD-128-2021"/>
    <s v="https://community.secop.gov.co/Public/Tendering/OpportunityDetail/Index?noticeUID=CO1.NTC.1997323&amp;isFromPublicArea=True&amp;isModal=False"/>
    <x v="0"/>
    <x v="0"/>
    <s v="Prestación de servicios profesionales y de apoyo a la gestión, o para la ejecución de trabajos artísticos que sólo puedan encomendarse a determinadas personas naturales;"/>
    <s v="PRESTAR LOS SERVICIOS COMO AYUDANTES DE MAQUINARIA PESADA DE PROPIEDAD O TENENCIA DEL FONDO DE DESARROLLO LOCAL DE SUMAPAZ"/>
    <x v="0"/>
    <s v="Un Nuevo Contrato Social y Ambiental para la Bogotá del Siglo XXI"/>
    <n v="57"/>
    <s v="Gestión pública local"/>
    <s v="Propósito 5: Construir Bogotá - Región con gobierno abierto, transparente y ciudadanía consciente"/>
    <n v="1696"/>
    <m/>
    <n v="1023006848"/>
    <s v="MARIA DEL PILAR CONTRERAS MARTÍNEZ"/>
    <s v="Persona Natural"/>
    <m/>
    <m/>
    <m/>
    <n v="20000000"/>
    <m/>
    <m/>
    <m/>
    <n v="20000000"/>
    <n v="15333333"/>
    <x v="42"/>
    <d v="2021-05-27T00:00:00"/>
    <d v="2022-01-26T00:00:00"/>
    <n v="244"/>
    <m/>
    <m/>
    <m/>
    <m/>
    <m/>
    <m/>
    <m/>
    <s v="X"/>
    <m/>
    <m/>
    <n v="0.76666665000000001"/>
  </r>
  <r>
    <n v="1"/>
    <s v="CPS-149-2021"/>
    <x v="0"/>
    <s v="FDRS-CD-129-2021"/>
    <s v="https://community.secop.gov.co/Public/Tendering/OpportunityDetail/Index?noticeUID=CO1.NTC.1996821&amp;isFromPublicArea=True&amp;isModal=False"/>
    <x v="0"/>
    <x v="0"/>
    <s v="Prestación de servicios profesionales y de apoyo a la gestión, o para la ejecución de trabajos artísticos que sólo puedan encomendarse a determinadas personas naturales;"/>
    <s v="PRESTAR LOS SERVICIOS PROFESIONALES ESPECIALIZADOS PARA APOYAR LA IMPLEMENTACIÓN Y GESTIÓN DE ESTRATEGIAS DE _x000a_FORTALECIMIENTO DE LOS SISTEMAS LOCALES DE JUSTICIA ESTABLECIDAS EN EL PROYECTO 1683"/>
    <x v="0"/>
    <s v="Un Nuevo Contrato Social y Ambiental para la Bogotá del Siglo XXI"/>
    <n v="48"/>
    <s v="Plataforma institucional para la seguridad y justicia"/>
    <s v="Propósito 3: Inspirar confianza y legitimidad para vivir sin miedo y ser epicentro de cultura ciudadana, paz y reconciliación"/>
    <n v="1683"/>
    <m/>
    <n v="79428028"/>
    <s v="LUIS YOBANY ROBLES RUBIANO"/>
    <s v="Persona Natural"/>
    <m/>
    <m/>
    <m/>
    <n v="56000000"/>
    <m/>
    <m/>
    <m/>
    <n v="56000000"/>
    <n v="38033333"/>
    <x v="42"/>
    <d v="2021-05-27T00:00:00"/>
    <d v="2021-11-10T00:00:00"/>
    <n v="167"/>
    <m/>
    <m/>
    <m/>
    <m/>
    <m/>
    <m/>
    <m/>
    <m/>
    <s v="X"/>
    <m/>
    <n v="0.67916666071428566"/>
  </r>
  <r>
    <n v="1"/>
    <s v="CSE-150-2021"/>
    <x v="0"/>
    <s v="FRDS-SAMC-122-2021"/>
    <s v="https://community.secop.gov.co/Public/Tendering/OpportunityDetail/Index?noticeUID=CO1.NTC.1939044&amp;isFromPublicArea=True&amp;isModal=False"/>
    <x v="3"/>
    <x v="2"/>
    <s v="Selección abreviada por menor cuantía "/>
    <s v="CONTRATAR LOS SEGUROS QUE AMPAREN LOS INTERESES PATRIMONIALES ACTUALES Y FUTUROS, ASÍ COMO LOS BIENES DE PROPIEDAD DE LA ALCALDIA LOCAL DE SUMAPAZ, QUE ESTÉN BAJO SU RESPONSABILIDAD Y CUSTODIA Y AQUELLOS QUE SEAN ADQUIRIDOS PARA DESARROLLAR LAS FUNCIONES INHERENTES A SU ACTIVIDAD, ASI COMO CUALQUIER OTRA PÓLIZA DE SEGUROS QUE REQUIERA LA ENTIDAD EN EL DESARROLLO DE SU ACTIVIDAD"/>
    <x v="1"/>
    <s v="Un Nuevo Contrato Social y Ambiental para la Bogotá del Siglo XXI"/>
    <s v="No aplica"/>
    <s v=" "/>
    <s v=" "/>
    <m/>
    <n v="1"/>
    <n v="860524654"/>
    <s v="ASEGURADORA SOLIDARIA DE COLOMBIA ENTIDAD COOPERATIVA"/>
    <s v="Persona Jurídica"/>
    <m/>
    <m/>
    <m/>
    <n v="251998595"/>
    <m/>
    <n v="1"/>
    <n v="973890"/>
    <n v="252972485"/>
    <n v="250793411"/>
    <x v="41"/>
    <d v="2021-05-24T00:00:00"/>
    <d v="2022-05-23T00:00:00"/>
    <n v="364"/>
    <m/>
    <m/>
    <m/>
    <m/>
    <m/>
    <m/>
    <m/>
    <s v="X"/>
    <m/>
    <m/>
    <n v="0.99138612248679936"/>
  </r>
  <r>
    <n v="1"/>
    <s v="CAR-151-2021"/>
    <x v="0"/>
    <s v="FDRS-CD-132-2021"/>
    <s v="https://community.secop.gov.co/Public/Tendering/OpportunityDetail/Index?noticeUID=CO1.NTC.1997555&amp;isFromPublicArea=True&amp;isModal=False"/>
    <x v="2"/>
    <x v="0"/>
    <s v="El arrendamiento o adquisición de inmuebles"/>
    <s v="ADQUIRIR A TÍTULO DE ARRENDAMIENTO UNA (1) BODEGA PARA EL FUNCIONAMIENTO DEL PUESTO DE DESINFECCIÓN EN LA LOCALIDAD DE SUMAPAZ"/>
    <x v="1"/>
    <s v="Un Nuevo Contrato Social y Ambiental para la Bogotá del Siglo XXI"/>
    <s v="No aplica"/>
    <s v=" "/>
    <s v=" "/>
    <m/>
    <m/>
    <n v="79640478"/>
    <s v="OSCAR PEÑALOZA CASTELLANOS"/>
    <s v="Persona Natural"/>
    <m/>
    <m/>
    <m/>
    <n v="3570000"/>
    <m/>
    <m/>
    <m/>
    <n v="3570000"/>
    <n v="3570000"/>
    <x v="42"/>
    <d v="2021-05-28T00:00:00"/>
    <d v="2021-08-27T00:00:00"/>
    <n v="91"/>
    <m/>
    <m/>
    <m/>
    <m/>
    <m/>
    <m/>
    <m/>
    <m/>
    <s v="X"/>
    <m/>
    <n v="1"/>
  </r>
  <r>
    <n v="1"/>
    <s v="CPS-152-2021"/>
    <x v="0"/>
    <s v="FDRS-CD-133-2021"/>
    <s v="https://community.secop.gov.co/Public/Tendering/OpportunityDetail/Index?noticeUID=CO1.NTC.2011407&amp;isFromPublicArea=True&amp;isModal=False"/>
    <x v="0"/>
    <x v="0"/>
    <s v="Prestación de servicios profesionales y de apoyo a la gestión, o para la ejecución de trabajos artísticos que sólo puedan encomendarse a determinadas personas naturales;"/>
    <s v="PRESTAR LOS SERVICIOS PROFESIONALES PARA APOYAR LA IMPLEMENTACIÓN Y GESTIÓN DE ESTRATEGIAS DE FORTALECIMIENTO DE LOS SISTEMAS LOCALES DE JUSTICIA ESTABLECIDAS EN EL PROYECTO 1683"/>
    <x v="0"/>
    <s v="Un Nuevo Contrato Social y Ambiental para la Bogotá del Siglo XXI"/>
    <n v="48"/>
    <s v="Plataforma institucional para la seguridad y justicia"/>
    <s v="Propósito 3: Inspirar confianza y legitimidad para vivir sin miedo y ser epicentro de cultura ciudadana, paz y reconciliación"/>
    <n v="1683"/>
    <m/>
    <n v="1024555613"/>
    <s v="DUVAN HERNAN HERNANDEZ TORRES"/>
    <s v="Persona Natural"/>
    <m/>
    <m/>
    <m/>
    <n v="30555000"/>
    <m/>
    <m/>
    <m/>
    <n v="30555000"/>
    <n v="30555000"/>
    <x v="43"/>
    <d v="2021-06-02T00:00:00"/>
    <d v="2022-01-01T00:00:00"/>
    <n v="213"/>
    <m/>
    <m/>
    <m/>
    <m/>
    <m/>
    <m/>
    <m/>
    <s v="X"/>
    <m/>
    <m/>
    <n v="1"/>
  </r>
  <r>
    <n v="1"/>
    <s v="CPS-153-2021"/>
    <x v="0"/>
    <s v="FDRS-CD-134-2021"/>
    <s v="https://community.secop.gov.co/Public/Tendering/OpportunityDetail/Index?noticeUID=CO1.NTC.2028979&amp;isFromPublicArea=True&amp;isModal=False"/>
    <x v="0"/>
    <x v="0"/>
    <s v="Prestación de servicios profesionales y de apoyo a la gestión, o para la ejecución de trabajos artísticos que sólo puedan encomendarse a determinadas personas naturales;"/>
    <s v="EL CONTRATO QUE SE PRETENDE CELEBRAR TENDRÁ POR OBJETO PRESTAR LOS SERVICIOS PROFESIONALES DE APOYO AL ÁREA DE GESTIÓN DE DESARROLLO LOCAL DE LA ALCALDÍA LOCAL DE SUMAPAZ, EN TEMAS RELACIONADOS CON EL EMPLEO LOCAL Y CORAZÓN PRODUCTIVO"/>
    <x v="0"/>
    <s v="Un Nuevo Contrato Social y Ambiental para la Bogotá del Siglo XXI"/>
    <n v="1"/>
    <s v="Subsidios y transferencias para la equidad"/>
    <s v="Propósito 1: Hacer un nuevo contrato social para incrementar la inclusión social, productiva y política"/>
    <n v="1583"/>
    <m/>
    <n v="1013642097"/>
    <s v="CRISTIAN ANDRES TORRES MALAMBO"/>
    <s v="Persona Natural"/>
    <m/>
    <m/>
    <m/>
    <n v="30555000"/>
    <m/>
    <m/>
    <m/>
    <n v="30555000"/>
    <n v="28518000"/>
    <x v="44"/>
    <d v="2021-06-15T00:00:00"/>
    <d v="2022-01-14T00:00:00"/>
    <n v="213"/>
    <m/>
    <m/>
    <m/>
    <m/>
    <m/>
    <m/>
    <m/>
    <s v="X"/>
    <m/>
    <m/>
    <n v="0.93333333333333335"/>
  </r>
  <r>
    <n v="1"/>
    <s v="CPS-154-2021"/>
    <x v="0"/>
    <s v="FDRS-CD-135-2021"/>
    <s v="https://community.secop.gov.co/Public/Tendering/OpportunityDetail/Index?noticeUID=CO1.NTC.2012254&amp;isFromPublicArea=True&amp;isModal=False"/>
    <x v="0"/>
    <x v="0"/>
    <s v="Prestación de servicios profesionales y de apoyo a la gestión, o para la ejecución de trabajos artísticos que sólo puedan encomendarse a determinadas personas naturales;"/>
    <s v="PRESTAR LOS SERVICIOS PROFESIONALES PARA APOYAR LOS ASUNTOS JURÍDICOS EN LA GESTIÓN CONTRACTUAL Y POSTCONTRACTUALES DEL FONDO DE DESARROLLO LOCAL DE SUMAPAZ"/>
    <x v="0"/>
    <s v="Un Nuevo Contrato Social y Ambiental para la Bogotá del Siglo XXI"/>
    <n v="57"/>
    <s v="Gestión pública local"/>
    <s v="Propósito 5: Construir Bogotá - Región con gobierno abierto, transparente y ciudadanía consciente"/>
    <n v="1696"/>
    <m/>
    <n v="52900762"/>
    <s v="JENNY CAROLINA GIRON CUERVO"/>
    <s v="Persona Natural"/>
    <m/>
    <m/>
    <m/>
    <n v="45500000"/>
    <m/>
    <m/>
    <m/>
    <n v="45500000"/>
    <n v="45283333"/>
    <x v="45"/>
    <d v="2021-06-02T00:00:00"/>
    <d v="2022-01-01T00:00:00"/>
    <n v="213"/>
    <m/>
    <m/>
    <m/>
    <m/>
    <m/>
    <m/>
    <m/>
    <s v="X"/>
    <m/>
    <m/>
    <n v="0.9952380879120879"/>
  </r>
  <r>
    <n v="1"/>
    <s v="CPS-155-2021"/>
    <x v="0"/>
    <s v="FDRS-CD-136-2021"/>
    <s v="https://community.secop.gov.co/Public/Tendering/OpportunityDetail/Index?noticeUID=CO1.NTC.2012363&amp;isFromPublicArea=True&amp;isModal=False"/>
    <x v="0"/>
    <x v="0"/>
    <s v="Prestación de servicios profesionales y de apoyo a la gestión, o para la ejecución de trabajos artísticos que sólo puedan encomendarse a determinadas personas naturales;"/>
    <s v="PRESTAR LOS SERVICIOS COMO AYUDANTES DE MAQUINARIA PESADA DE PROPIEDAD O TENENCIA DEL FONDO DE DESARROLLO LOCAL DE SUMAPAZ"/>
    <x v="0"/>
    <s v="Un Nuevo Contrato Social y Ambiental para la Bogotá del Siglo XXI"/>
    <n v="57"/>
    <s v="Gestión pública local"/>
    <s v="Propósito 5: Construir Bogotá - Región con gobierno abierto, transparente y ciudadanía consciente"/>
    <n v="1696"/>
    <m/>
    <n v="1024559011"/>
    <s v="HECTOR ORLANDO PENAGOS PABON "/>
    <s v="Persona Natural"/>
    <m/>
    <m/>
    <m/>
    <n v="20000000"/>
    <m/>
    <m/>
    <m/>
    <n v="20000000"/>
    <n v="17250000"/>
    <x v="45"/>
    <d v="2021-06-04T00:00:00"/>
    <d v="2022-02-03T00:00:00"/>
    <n v="244"/>
    <m/>
    <m/>
    <m/>
    <m/>
    <m/>
    <m/>
    <m/>
    <s v="X"/>
    <m/>
    <m/>
    <n v="0.86250000000000004"/>
  </r>
  <r>
    <n v="1"/>
    <s v="CPS-156-2021"/>
    <x v="0"/>
    <s v="FDRS-CD-138-2021"/>
    <s v="https://community.secop.gov.co/Public/Tendering/OpportunityDetail/Index?noticeUID=CO1.NTC.2042508&amp;isFromPublicArea=True&amp;isModal=False"/>
    <x v="0"/>
    <x v="0"/>
    <s v="Prestación de servicios profesionales y de apoyo a la gestión, o para la ejecución de trabajos artísticos que sólo puedan encomendarse a determinadas personas naturales;"/>
    <s v="PRESTAR LOS SERVICIOS DE APOYO ADMINISTRATIVO EN LOS PROCESOS QUE SE ADELANTAN EN EL ALMACÉN DE LA ALCALDÍA LOCAL DE SUMAPAZ"/>
    <x v="0"/>
    <s v="Un Nuevo Contrato Social y Ambiental para la Bogotá del Siglo XXI"/>
    <n v="57"/>
    <s v="Gestión pública local"/>
    <s v="Propósito 5: Construir Bogotá - Región con gobierno abierto, transparente y ciudadanía consciente"/>
    <n v="1696"/>
    <m/>
    <n v="1030591646"/>
    <s v="ANDREI ESTEBAN VARGAS BENITEZ "/>
    <s v="Persona Natural"/>
    <m/>
    <m/>
    <m/>
    <n v="18200000"/>
    <m/>
    <m/>
    <m/>
    <n v="18200000"/>
    <n v="16293333"/>
    <x v="46"/>
    <d v="2021-06-23T00:00:00"/>
    <d v="2022-01-22T00:00:00"/>
    <n v="213"/>
    <m/>
    <m/>
    <m/>
    <m/>
    <m/>
    <m/>
    <m/>
    <s v="X"/>
    <m/>
    <m/>
    <n v="0.89523807692307689"/>
  </r>
  <r>
    <n v="1"/>
    <s v="CIA-157-2021"/>
    <x v="0"/>
    <s v="FDRS-CD-137-2021"/>
    <s v="https://community.secop.gov.co/Public/Tendering/OpportunityDetail/Index?noticeUID=CO1.NTC.2028938&amp;isFromPublicArea=True&amp;isModal=False"/>
    <x v="4"/>
    <x v="0"/>
    <s v="Contratos interadministrativos"/>
    <s v="DESARROLLAR UN PROCESO DE INTERVENCIÓN QUE GARANTICE EL DERECHO A LAS COMUNICACIONES, MEDIANTE LA OPERACIÓN, ADMINISTRACIÓN Y MANTENIMIENTO DE LOS CINCO (5) CENTROS DE CONECTIVIDAD CAMPESINA EXISTENTE"/>
    <x v="0"/>
    <s v="Un Nuevo Contrato Social y Ambiental para la Bogotá del Siglo XXI"/>
    <n v="54"/>
    <s v="Transformación digital y gestión de TIC para un territorio inteligente"/>
    <s v="Propósito 5: Construir Bogotá - Región con gobierno abierto, transparente y ciudadanía consciente"/>
    <n v="1692"/>
    <m/>
    <n v="899999115"/>
    <s v="EMPRESA DE TELECOMUNICACIONES DE BOGOTA SA ESP"/>
    <s v="Persona Jurídica"/>
    <m/>
    <m/>
    <m/>
    <n v="123264241"/>
    <m/>
    <m/>
    <m/>
    <n v="123264241"/>
    <n v="120333877"/>
    <x v="44"/>
    <d v="2021-06-17T00:00:00"/>
    <d v="2021-08-16T00:00:00"/>
    <n v="60"/>
    <m/>
    <m/>
    <m/>
    <m/>
    <m/>
    <m/>
    <m/>
    <m/>
    <s v="X"/>
    <m/>
    <n v="0.97622697405000047"/>
  </r>
  <r>
    <n v="1"/>
    <s v="CPS-158-2021"/>
    <x v="0"/>
    <s v="FDRS-CD-140-2021"/>
    <s v="https://community.secop.gov.co/Public/Tendering/OpportunityDetail/Index?noticeUID=CO1.NTC.2047302&amp;isFromPublicArea=True&amp;isModal=False"/>
    <x v="0"/>
    <x v="0"/>
    <s v="Prestación de servicios profesionales y de apoyo a la gestión, o para la ejecución de trabajos artísticos que sólo puedan encomendarse a determinadas personas naturales;"/>
    <s v="PRESTAR LOS SERVICIOS DE APOYO ADMINISTRATIVO AL ÁREA GESTIÓN DE DESARROLLO LOCAL, EN LA GESTIÓN CULTURAL DE LA LOCALIDAD DE SUMAPAZ"/>
    <x v="0"/>
    <s v="Un Nuevo Contrato Social y Ambiental para la Bogotá del Siglo XXI"/>
    <n v="21"/>
    <s v="Creación y vida cotidiana: Apropiación ciudadana del arte, la cultura y el patrimonio, para la democracia cultural"/>
    <s v="Propósito 1: Hacer un nuevo contrato social para incrementar la inclusión social, productiva y política"/>
    <n v="1633"/>
    <m/>
    <n v="79984076"/>
    <s v="MARIO ANDRES MUÑOZ ONOFRE"/>
    <s v="Persona Natural"/>
    <m/>
    <m/>
    <m/>
    <n v="23400000"/>
    <m/>
    <m/>
    <m/>
    <n v="23400000"/>
    <n v="16640000"/>
    <x v="47"/>
    <d v="2021-06-23T00:00:00"/>
    <d v="2021-12-22T00:00:00"/>
    <n v="182"/>
    <m/>
    <m/>
    <m/>
    <m/>
    <m/>
    <m/>
    <m/>
    <m/>
    <s v="X"/>
    <m/>
    <n v="0.71111111111111114"/>
  </r>
  <r>
    <n v="1"/>
    <s v="CPS-159-2021"/>
    <x v="0"/>
    <s v="FDRS-SAMC-125-2021"/>
    <s v="https://community.secop.gov.co/Public/Tendering/OpportunityDetail/Index?noticeUID=CO1.NTC.2026594&amp;isFromPublicArea=True&amp;isModal=False"/>
    <x v="1"/>
    <x v="2"/>
    <s v="Selección abreviada por menor cuantía "/>
    <s v="CONTRATAR LA PRESTACIÓN DE SERVICIOS DE VIGILANCIA Y SEGURIDAD PRIVADA CON ARMAS, PARA LAS SEDES DE LA ALCALDIA LOCAL DE SUMAPAZ"/>
    <x v="1"/>
    <s v="Un Nuevo Contrato Social y Ambiental para la Bogotá del Siglo XXI"/>
    <s v="No aplica"/>
    <s v=" "/>
    <s v=" "/>
    <m/>
    <n v="5"/>
    <n v="860518862"/>
    <s v="SEGURIDAD LAS AMERICAS LTDA SEGURIAMERICAS LTDA"/>
    <s v="Persona Jurídica"/>
    <m/>
    <m/>
    <m/>
    <n v="227273288"/>
    <m/>
    <m/>
    <m/>
    <n v="227273288"/>
    <n v="121143506"/>
    <x v="46"/>
    <d v="2021-06-22T00:00:00"/>
    <d v="2022-02-21T00:00:00"/>
    <n v="244"/>
    <m/>
    <m/>
    <m/>
    <m/>
    <m/>
    <m/>
    <m/>
    <s v="X"/>
    <m/>
    <m/>
    <n v="0.5330301113081094"/>
  </r>
  <r>
    <n v="1"/>
    <s v="CPS-160-2021"/>
    <x v="0"/>
    <s v="FDRS-MC-139-2021"/>
    <s v="https://community.secop.gov.co/Public/Tendering/OpportunityDetail/Index?noticeUID=CO1.NTC.2037307&amp;isFromPublicArea=True&amp;isModal=False"/>
    <x v="1"/>
    <x v="1"/>
    <s v="No aplica"/>
    <s v="CONTRATAR LA PÓLIZA DE VIDA GRUPO DE LOS EDILES Y EDILESAS DE LA ALCALDIA LOCAL DE SUMAPAZ"/>
    <x v="1"/>
    <s v="Un Nuevo Contrato Social y Ambiental para la Bogotá del Siglo XXI"/>
    <s v="No aplica"/>
    <s v=" "/>
    <s v=" "/>
    <m/>
    <n v="2"/>
    <n v="860037013"/>
    <s v="COMPAÑIA MUNDIAL DE SEGUROS S A"/>
    <s v="Persona Jurídica"/>
    <m/>
    <m/>
    <m/>
    <n v="5107027"/>
    <m/>
    <m/>
    <m/>
    <n v="5107027"/>
    <n v="5107027"/>
    <x v="48"/>
    <d v="2021-06-29T00:00:00"/>
    <d v="2022-05-21T00:00:00"/>
    <n v="326"/>
    <m/>
    <m/>
    <m/>
    <m/>
    <m/>
    <m/>
    <m/>
    <s v="X"/>
    <m/>
    <m/>
    <n v="1"/>
  </r>
  <r>
    <n v="1"/>
    <s v="CPS-161-2021"/>
    <x v="0"/>
    <s v="FDRS-CD-142-2021"/>
    <s v="https://community.secop.gov.co/Public/Tendering/OpportunityDetail/Index?noticeUID=CO1.NTC.2071061&amp;isFromPublicArea=True&amp;isModal=False"/>
    <x v="0"/>
    <x v="0"/>
    <s v="Prestación de servicios profesionales y de apoyo a la gestión, o para la ejecución de trabajos artísticos que sólo puedan encomendarse a determinadas personas naturales;"/>
    <s v="PRESTAR LOS SERVICIOS PROFESIONALES PARA APOYAR LA PLANEACIÓN, SEGUIMIENTO, EJECUCIÓN Y CONTROL DEL PROYECTO DE INVERSIÓN “ACUEDUCTOS VEREDALES Y SANEAMIENTO BÁSICO” EN LA LOCALIDAD DE SUMAPAZ"/>
    <x v="0"/>
    <s v="Un Nuevo Contrato Social y Ambiental para la Bogotá del Siglo XXI"/>
    <n v="37"/>
    <s v="Provisión y mejoramiento de servicios públicos"/>
    <s v="Propósito 2 : Cambiar Nuestros Hábitos de Vida para Reverdecer a Bogotá y Adaptarnos y Mitigar la Crisis Climática"/>
    <n v="1668"/>
    <m/>
    <n v="1024479198"/>
    <s v="LILIANA MARCELA MEDINA CHAVARRO "/>
    <s v="Persona Natural"/>
    <m/>
    <m/>
    <m/>
    <n v="39900000"/>
    <m/>
    <m/>
    <m/>
    <n v="39900000"/>
    <n v="21660000"/>
    <x v="49"/>
    <d v="2021-07-07T00:00:00"/>
    <d v="2022-03-08T00:00:00"/>
    <n v="244"/>
    <m/>
    <m/>
    <m/>
    <m/>
    <m/>
    <m/>
    <m/>
    <s v="X"/>
    <m/>
    <m/>
    <n v="0.54285714285714282"/>
  </r>
  <r>
    <n v="1"/>
    <s v="CPS-162-2021"/>
    <x v="0"/>
    <s v="FDRS-CD-143-2021"/>
    <s v="https://community.secop.gov.co/Public/Tendering/OpportunityDetail/Index?noticeUID=CO1.NTC.2077283&amp;isFromPublicArea=True&amp;isModal=False"/>
    <x v="0"/>
    <x v="0"/>
    <s v="Prestación de servicios profesionales y de apoyo a la gestión, o para la ejecución de trabajos artísticos que sólo puedan encomendarse a determinadas personas naturales;"/>
    <s v="PRESTAR LOS SERVICIOS PROFESIONALES PARA APOYAR LA EJECUCIÓN DE LA META BENEFICIAR 150 PERSONAS A TRAVÉS DE ESTRATEGIAS PARA EL FORTALECIMIENTO DE LOS MECANISMOS DE JUSTICIA COMUNITARIA. 1683 DE LA ALCALDÍA LOCAL DE SUMAPAZ"/>
    <x v="0"/>
    <s v="Un Nuevo Contrato Social y Ambiental para la Bogotá del Siglo XXI"/>
    <n v="48"/>
    <s v="Plataforma institucional para la seguridad y justicia"/>
    <s v="Propósito 3: Inspirar confianza y legitimidad para vivir sin miedo y ser epicentro de cultura ciudadana, paz y reconciliación"/>
    <n v="1683"/>
    <m/>
    <n v="1032379433"/>
    <s v="LAURA JULIANA CUERVO MORALES"/>
    <s v="Persona Natural"/>
    <m/>
    <m/>
    <m/>
    <n v="33000000"/>
    <m/>
    <m/>
    <m/>
    <n v="33000000"/>
    <n v="26216667"/>
    <x v="50"/>
    <d v="2021-07-08T00:00:00"/>
    <d v="2022-01-07T00:00:00"/>
    <n v="183"/>
    <m/>
    <m/>
    <m/>
    <m/>
    <m/>
    <m/>
    <m/>
    <s v="X"/>
    <m/>
    <m/>
    <n v="0.79444445454545454"/>
  </r>
  <r>
    <n v="1"/>
    <s v="CSU-163-2021"/>
    <x v="0"/>
    <s v="FDRS-SASI-130-2021"/>
    <s v="https://community.secop.gov.co/Public/Tendering/OpportunityDetail/Index?noticeUID=CO1.NTC.2025735&amp;isFromPublicArea=True&amp;isModal=False"/>
    <x v="5"/>
    <x v="2"/>
    <s v="Selección abreviada por menor cuantía "/>
    <s v="CONTRATAR EL SUMINISTRO DE MATERIALES, INSUMOS, INSTRUMENTOS, ELEMENTOS, EQUIPOS Y HERRAMIENTAS PARA EL DESARROLLO DE LOS PROYECTOS DE INVERSIÓN E INICIATIVAS LOCALES DEL FONDO DE DESARROLLO RURAL DE SUMAPAZ"/>
    <x v="0"/>
    <s v="Un Nuevo Contrato Social y Ambiental para la Bogotá del Siglo XXI"/>
    <n v="14"/>
    <s v="Formación integral: más y mejor tiempo en los colegios"/>
    <s v="Propósito 1: Hacer un nuevo contrato social para incrementar la inclusión social, productiva y política"/>
    <n v="1586"/>
    <n v="14"/>
    <n v="900063026"/>
    <s v="COMPAÑIA DE DISTRIBUCION FERRETERA SAS"/>
    <s v="Persona Jurídica"/>
    <m/>
    <m/>
    <m/>
    <n v="102712400"/>
    <m/>
    <m/>
    <m/>
    <n v="102712400"/>
    <m/>
    <x v="51"/>
    <d v="2021-07-23T00:00:00"/>
    <d v="2022-04-22T00:00:00"/>
    <n v="273"/>
    <m/>
    <m/>
    <m/>
    <m/>
    <m/>
    <m/>
    <m/>
    <s v="X"/>
    <m/>
    <m/>
    <n v="0"/>
  </r>
  <r>
    <n v="1"/>
    <s v="CSU-164-2021"/>
    <x v="0"/>
    <s v="FDRS-SASI-130-2021"/>
    <s v="https://community.secop.gov.co/Public/Tendering/OpportunityDetail/Index?noticeUID=CO1.NTC.2025735&amp;isFromPublicArea=True&amp;isModal=False"/>
    <x v="5"/>
    <x v="2"/>
    <s v="Selección abreviada por menor cuantía "/>
    <s v="CONTRATAR EL SUMINISTRO DE MATERIALES, INSUMOS, INSTRUMENTOS, ELEMENTOS, EQUIPOS Y HERRAMIENTAS PARA EL DESARROLLO DE LOS PROYECTOS DE INVERSIÓN E INICIATIVAS LOCALES DEL FONDO DE DESARROLLO RURAL DE SUMAPAZ"/>
    <x v="0"/>
    <s v="Un Nuevo Contrato Social y Ambiental para la Bogotá del Siglo XXI"/>
    <n v="12"/>
    <s v="Educación inicial: Bases sólidas para la vida."/>
    <s v="Propósito 1: Hacer un nuevo contrato social para incrementar la inclusión social, productiva y política"/>
    <n v="1585"/>
    <n v="14"/>
    <n v="900552715"/>
    <s v="GRUPO EMPRESARIAL MADEX SAS"/>
    <s v="Persona Jurídica"/>
    <m/>
    <m/>
    <m/>
    <n v="50000000"/>
    <m/>
    <m/>
    <m/>
    <n v="50000000"/>
    <m/>
    <x v="51"/>
    <d v="2021-08-04T00:00:00"/>
    <d v="2022-02-03T00:00:00"/>
    <n v="213"/>
    <m/>
    <m/>
    <m/>
    <m/>
    <m/>
    <m/>
    <m/>
    <s v="X"/>
    <m/>
    <m/>
    <n v="0"/>
  </r>
  <r>
    <n v="0"/>
    <s v="CSU-164-2021"/>
    <x v="0"/>
    <s v="FDRS-SASI-130-2021"/>
    <s v="https://community.secop.gov.co/Public/Tendering/OpportunityDetail/Index?noticeUID=CO1.NTC.2025735&amp;isFromPublicArea=True&amp;isModal=False"/>
    <x v="5"/>
    <x v="2"/>
    <s v="Selección abreviada por menor cuantía "/>
    <s v="CONTRATAR EL SUMINISTRO DE MATERIALES, INSUMOS, INSTRUMENTOS, ELEMENTOS, EQUIPOS Y HERRAMIENTAS PARA EL DESARROLLO DE LOS PROYECTOS DE INVERSIÓN E INICIATIVAS LOCALES DEL FONDO DE DESARROLLO RURAL DE SUMAPAZ"/>
    <x v="0"/>
    <s v="Un Nuevo Contrato Social y Ambiental para la Bogotá del Siglo XXI"/>
    <n v="14"/>
    <s v="Formación integral: más y mejor tiempo en los colegios"/>
    <s v="Propósito 1: Hacer un nuevo contrato social para incrementar la inclusión social, productiva y política"/>
    <n v="1586"/>
    <n v="14"/>
    <n v="900552715"/>
    <s v="GRUPO EMPRESARIAL MADEX SAS"/>
    <s v="Persona Jurídica"/>
    <m/>
    <m/>
    <m/>
    <n v="152712577"/>
    <m/>
    <m/>
    <m/>
    <n v="152712577"/>
    <m/>
    <x v="51"/>
    <d v="2021-08-04T00:00:00"/>
    <d v="2022-02-03T00:00:00"/>
    <n v="213"/>
    <m/>
    <m/>
    <m/>
    <m/>
    <m/>
    <m/>
    <m/>
    <s v="X"/>
    <m/>
    <m/>
    <n v="0"/>
  </r>
  <r>
    <n v="0"/>
    <s v="CSU-164-2021"/>
    <x v="0"/>
    <s v="FDRS-SASI-130-2021"/>
    <s v="https://community.secop.gov.co/Public/Tendering/OpportunityDetail/Index?noticeUID=CO1.NTC.2025735&amp;isFromPublicArea=True&amp;isModal=False"/>
    <x v="5"/>
    <x v="2"/>
    <s v="Selección abreviada por menor cuantía "/>
    <s v="CONTRATAR EL SUMINISTRO DE MATERIALES, INSUMOS, INSTRUMENTOS, ELEMENTOS, EQUIPOS Y HERRAMIENTAS PARA EL DESARROLLO DE LOS PROYECTOS DE INVERSIÓN E INICIATIVAS LOCALES DEL FONDO DE DESARROLLO RURAL DE SUMAPAZ"/>
    <x v="0"/>
    <s v="Un Nuevo Contrato Social y Ambiental para la Bogotá del Siglo XXI"/>
    <n v="20"/>
    <s v="Bogotá, referente en cultura, deporte, recreación y actividad física, con parques para el desarrollo y la salud"/>
    <s v="Propósito 1: Hacer un nuevo contrato social para incrementar la inclusión social, productiva y política"/>
    <n v="1590"/>
    <n v="14"/>
    <n v="900552715"/>
    <s v="GRUPO EMPRESARIAL MADEX SAS"/>
    <s v="Persona Jurídica"/>
    <m/>
    <m/>
    <m/>
    <n v="380812000"/>
    <m/>
    <m/>
    <m/>
    <n v="380812000"/>
    <m/>
    <x v="51"/>
    <d v="2021-08-04T00:00:00"/>
    <d v="2022-02-03T00:00:00"/>
    <n v="213"/>
    <m/>
    <m/>
    <m/>
    <m/>
    <m/>
    <m/>
    <m/>
    <s v="X"/>
    <m/>
    <m/>
    <n v="0"/>
  </r>
  <r>
    <n v="0"/>
    <s v="CSU-164-2021"/>
    <x v="0"/>
    <s v="FDRS-SASI-130-2021"/>
    <s v="https://community.secop.gov.co/Public/Tendering/OpportunityDetail/Index?noticeUID=CO1.NTC.2025735&amp;isFromPublicArea=True&amp;isModal=False"/>
    <x v="5"/>
    <x v="2"/>
    <s v="Selección abreviada por menor cuantía "/>
    <s v="CONTRATAR EL SUMINISTRO DE MATERIALES, INSUMOS, INSTRUMENTOS, ELEMENTOS, EQUIPOS Y HERRAMIENTAS PARA EL DESARROLLO DE LOS PROYECTOS DE INVERSIÓN E INICIATIVAS LOCALES DEL FONDO DE DESARROLLO RURAL DE SUMAPAZ"/>
    <x v="0"/>
    <s v="Un Nuevo Contrato Social y Ambiental para la Bogotá del Siglo XXI"/>
    <n v="21"/>
    <s v="Creación y vida cotidiana: Apropiación ciudadana del arte, la cultura y el patrimonio, para la democracia cultural"/>
    <s v="Propósito 1: Hacer un nuevo contrato social para incrementar la inclusión social, productiva y política"/>
    <n v="1633"/>
    <n v="14"/>
    <n v="900552715"/>
    <s v="GRUPO EMPRESARIAL MADEX SAS"/>
    <s v="Persona Jurídica"/>
    <m/>
    <m/>
    <m/>
    <n v="24000000"/>
    <m/>
    <m/>
    <m/>
    <n v="24000000"/>
    <m/>
    <x v="51"/>
    <d v="2021-08-04T00:00:00"/>
    <d v="2022-02-03T00:00:00"/>
    <n v="213"/>
    <m/>
    <m/>
    <m/>
    <m/>
    <m/>
    <m/>
    <m/>
    <s v="X"/>
    <m/>
    <m/>
    <n v="0"/>
  </r>
  <r>
    <n v="0"/>
    <s v="CSU-164-2021"/>
    <x v="0"/>
    <s v="FDRS-SASI-130-2021"/>
    <s v="https://community.secop.gov.co/Public/Tendering/OpportunityDetail/Index?noticeUID=CO1.NTC.2025735&amp;isFromPublicArea=True&amp;isModal=False"/>
    <x v="5"/>
    <x v="2"/>
    <s v="Selección abreviada por menor cuantía "/>
    <s v="CONTRATAR EL SUMINISTRO DE MATERIALES, INSUMOS, INSTRUMENTOS, ELEMENTOS, EQUIPOS Y HERRAMIENTAS PARA EL DESARROLLO DE LOS PROYECTOS DE INVERSIÓN E INICIATIVAS LOCALES DEL FONDO DE DESARROLLO RURAL DE SUMAPAZ"/>
    <x v="0"/>
    <s v="Un Nuevo Contrato Social y Ambiental para la Bogotá del Siglo XXI"/>
    <n v="55"/>
    <s v="Fortalecimiento de cultura ciudadana y su institucionalidad"/>
    <s v="Propósito 5: Construir Bogotá - Región con gobierno abierto, transparente y ciudadanía consciente"/>
    <n v="1691"/>
    <n v="14"/>
    <n v="900552715"/>
    <s v="GRUPO EMPRESARIAL MADEX SAS"/>
    <s v="Persona Jurídica"/>
    <m/>
    <m/>
    <m/>
    <n v="51468000"/>
    <m/>
    <m/>
    <m/>
    <n v="51468000"/>
    <m/>
    <x v="51"/>
    <d v="2021-08-04T00:00:00"/>
    <d v="2022-02-03T00:00:00"/>
    <n v="213"/>
    <m/>
    <m/>
    <m/>
    <m/>
    <m/>
    <m/>
    <m/>
    <s v="X"/>
    <m/>
    <m/>
    <n v="0"/>
  </r>
  <r>
    <n v="1"/>
    <s v="CSU-165-2021"/>
    <x v="0"/>
    <s v="FDRS-SASI-130-2021"/>
    <s v="https://community.secop.gov.co/Public/Tendering/OpportunityDetail/Index?noticeUID=CO1.NTC.2025735&amp;isFromPublicArea=True&amp;isModal=False"/>
    <x v="5"/>
    <x v="2"/>
    <s v="Selección abreviada por menor cuantía "/>
    <s v="CONTRATAR EL SUMINISTRO DE MATERIALES, INSUMOS, INSTRUMENTOS, ELEMENTOS, EQUIPOS Y HERRAMIENTAS PARA EL DESARROLLO DE LOS PROYECTOS DE INVERSIÓN E INICIATIVAS LOCALES DEL FONDO DE DESARROLLO RURAL DE SUMAPAZ"/>
    <x v="0"/>
    <s v="Un Nuevo Contrato Social y Ambiental para la Bogotá del Siglo XXI"/>
    <n v="12"/>
    <s v="Educación inicial: Bases sólidas para la vida."/>
    <s v="Propósito 1: Hacer un nuevo contrato social para incrementar la inclusión social, productiva y política"/>
    <n v="1585"/>
    <n v="14"/>
    <n v="830016004"/>
    <s v="REDCOMPUTO LIMITADA"/>
    <s v="Persona Jurídica"/>
    <m/>
    <m/>
    <m/>
    <n v="62411000"/>
    <m/>
    <m/>
    <m/>
    <n v="62411000"/>
    <m/>
    <x v="51"/>
    <d v="2021-07-23T00:00:00"/>
    <d v="2022-04-22T00:00:00"/>
    <n v="273"/>
    <m/>
    <m/>
    <m/>
    <m/>
    <m/>
    <m/>
    <m/>
    <s v="X"/>
    <m/>
    <m/>
    <n v="0"/>
  </r>
  <r>
    <n v="0"/>
    <s v="CSU-165-2021"/>
    <x v="0"/>
    <s v="FDRS-SASI-130-2021"/>
    <s v="https://community.secop.gov.co/Public/Tendering/OpportunityDetail/Index?noticeUID=CO1.NTC.2025735&amp;isFromPublicArea=True&amp;isModal=False"/>
    <x v="5"/>
    <x v="2"/>
    <s v="Selección abreviada por menor cuantía "/>
    <s v="CONTRATAR EL SUMINISTRO DE MATERIALES, INSUMOS, INSTRUMENTOS, ELEMENTOS, EQUIPOS Y HERRAMIENTAS PARA EL DESARROLLO DE LOS PROYECTOS DE INVERSIÓN E INICIATIVAS LOCALES DEL FONDO DE DESARROLLO RURAL DE SUMAPAZ"/>
    <x v="0"/>
    <s v="Un Nuevo Contrato Social y Ambiental para la Bogotá del Siglo XXI"/>
    <n v="14"/>
    <s v="Formación integral: más y mejor tiempo en los colegios"/>
    <s v="Propósito 1: Hacer un nuevo contrato social para incrementar la inclusión social, productiva y política"/>
    <n v="1586"/>
    <n v="14"/>
    <n v="830016004"/>
    <s v="REDCOMPUTO LIMITADA"/>
    <s v="Persona Jurídica"/>
    <m/>
    <m/>
    <m/>
    <n v="151912577"/>
    <m/>
    <m/>
    <m/>
    <n v="151912577"/>
    <m/>
    <x v="51"/>
    <d v="2021-07-23T00:00:00"/>
    <d v="2022-04-22T00:00:00"/>
    <n v="273"/>
    <m/>
    <m/>
    <m/>
    <m/>
    <m/>
    <m/>
    <m/>
    <s v="X"/>
    <m/>
    <m/>
    <n v="0"/>
  </r>
  <r>
    <n v="0"/>
    <s v="CSU-165-2021"/>
    <x v="0"/>
    <s v="FDRS-SASI-130-2021"/>
    <s v="https://community.secop.gov.co/Public/Tendering/OpportunityDetail/Index?noticeUID=CO1.NTC.2025735&amp;isFromPublicArea=True&amp;isModal=False"/>
    <x v="5"/>
    <x v="2"/>
    <s v="Selección abreviada por menor cuantía "/>
    <s v="CONTRATAR EL SUMINISTRO DE MATERIALES, INSUMOS, INSTRUMENTOS, ELEMENTOS, EQUIPOS Y HERRAMIENTAS PARA EL DESARROLLO DE LOS PROYECTOS DE INVERSIÓN E INICIATIVAS LOCALES DEL FONDO DE DESARROLLO RURAL DE SUMAPAZ"/>
    <x v="0"/>
    <s v="Un Nuevo Contrato Social y Ambiental para la Bogotá del Siglo XXI"/>
    <n v="21"/>
    <s v="Creación y vida cotidiana: Apropiación ciudadana del arte, la cultura y el patrimonio, para la democracia cultural"/>
    <s v="Propósito 1: Hacer un nuevo contrato social para incrementar la inclusión social, productiva y política"/>
    <n v="1633"/>
    <n v="14"/>
    <n v="830016004"/>
    <s v="REDCOMPUTO LIMITADA"/>
    <s v="Persona Jurídica"/>
    <m/>
    <m/>
    <m/>
    <n v="73936000"/>
    <m/>
    <m/>
    <m/>
    <n v="73936000"/>
    <m/>
    <x v="51"/>
    <d v="2021-07-23T00:00:00"/>
    <d v="2022-04-22T00:00:00"/>
    <n v="273"/>
    <m/>
    <m/>
    <m/>
    <m/>
    <m/>
    <m/>
    <m/>
    <s v="X"/>
    <m/>
    <m/>
    <n v="0"/>
  </r>
  <r>
    <n v="0"/>
    <s v="CSU-165-2021"/>
    <x v="0"/>
    <s v="FDRS-SASI-130-2021"/>
    <s v="https://community.secop.gov.co/Public/Tendering/OpportunityDetail/Index?noticeUID=CO1.NTC.2025735&amp;isFromPublicArea=True&amp;isModal=False"/>
    <x v="5"/>
    <x v="2"/>
    <s v="Selección abreviada por menor cuantía "/>
    <s v="CONTRATAR EL SUMINISTRO DE MATERIALES, INSUMOS, INSTRUMENTOS, ELEMENTOS, EQUIPOS Y HERRAMIENTAS PARA EL DESARROLLO DE LOS PROYECTOS DE INVERSIÓN E INICIATIVAS LOCALES DEL FONDO DE DESARROLLO RURAL DE SUMAPAZ"/>
    <x v="0"/>
    <s v="Un Nuevo Contrato Social y Ambiental para la Bogotá del Siglo XXI"/>
    <n v="23"/>
    <s v="Bogotá rural"/>
    <s v="Propósito 1: Hacer un nuevo contrato social para incrementar la inclusión social, productiva y política"/>
    <n v="1634"/>
    <n v="14"/>
    <n v="830016004"/>
    <s v="REDCOMPUTO LIMITADA"/>
    <s v="Persona Jurídica"/>
    <m/>
    <m/>
    <m/>
    <n v="16000000"/>
    <m/>
    <m/>
    <m/>
    <n v="16000000"/>
    <m/>
    <x v="51"/>
    <d v="2021-07-23T00:00:00"/>
    <d v="2022-04-22T00:00:00"/>
    <n v="273"/>
    <m/>
    <m/>
    <m/>
    <m/>
    <m/>
    <m/>
    <m/>
    <s v="X"/>
    <m/>
    <m/>
    <n v="0"/>
  </r>
  <r>
    <n v="0"/>
    <s v="CSU-165-2021"/>
    <x v="0"/>
    <s v="FDRS-SASI-130-2021"/>
    <s v="https://community.secop.gov.co/Public/Tendering/OpportunityDetail/Index?noticeUID=CO1.NTC.2025735&amp;isFromPublicArea=True&amp;isModal=False"/>
    <x v="5"/>
    <x v="2"/>
    <s v="Selección abreviada por menor cuantía "/>
    <s v="CONTRATAR EL SUMINISTRO DE MATERIALES, INSUMOS, INSTRUMENTOS, ELEMENTOS, EQUIPOS Y HERRAMIENTAS PARA EL DESARROLLO DE LOS PROYECTOS DE INVERSIÓN E INICIATIVAS LOCALES DEL FONDO DE DESARROLLO RURAL DE SUMAPAZ"/>
    <x v="0"/>
    <s v="Un Nuevo Contrato Social y Ambiental para la Bogotá del Siglo XXI"/>
    <n v="55"/>
    <s v="Fortalecimiento de cultura ciudadana y su institucionalidad"/>
    <s v="Propósito 5: Construir Bogotá - Región con gobierno abierto, transparente y ciudadanía consciente"/>
    <n v="1691"/>
    <n v="14"/>
    <n v="830016004"/>
    <s v="REDCOMPUTO LIMITADA"/>
    <s v="Persona Jurídica"/>
    <m/>
    <m/>
    <m/>
    <n v="198800000"/>
    <m/>
    <m/>
    <m/>
    <n v="198800000"/>
    <m/>
    <x v="51"/>
    <d v="2021-07-23T00:00:00"/>
    <d v="2022-04-22T00:00:00"/>
    <n v="273"/>
    <m/>
    <m/>
    <m/>
    <m/>
    <m/>
    <m/>
    <m/>
    <s v="X"/>
    <m/>
    <m/>
    <n v="0"/>
  </r>
  <r>
    <n v="1"/>
    <s v="CIA-166-2021"/>
    <x v="0"/>
    <s v="FDRS-CD-144-2021"/>
    <s v="https://www.contratos.gov.co/consultas/detalleProceso.do?numConstancia=21-22-27410&amp;g-recaptcha-response=03AGdBq26SqJTDb8ZqhwPC7t0MjNliPkLoUJah-v_2pC2lSaDBrQv2ol7jtR8STqC1mgVacwZ9CMsCwF0HzOwQcSA8gws4vOjQIBVwV_LctIO2ZJ8VN6PeO7uShwja1BOW_5xbQRLaom4ywEb9vgp3EhjEgvB1WjtE-6lRPSZm7Ld4gMSuIE_MJn0GH7O89Rawk4Eazzn2rQZBHK4hq8Dmu6hSavpwGVPAGmZt7U-nJF7DPwLkoS5bkm9x3XVgOTlkfdpNXHd865kRZWjU7SwOcqPSBUzgnc2H6UUR2Pay8NIMIsbIU5N9Z4YxhTiKfY84AqzDMw7-gLdUw0wcMSUFFrIsjTh8VYIWqnLvD7CwLEhWZv_SAjch5ER8f7P00_puXVNzYRimmGRPi_WGcTweZ8VvMkd_X3K7aiQEB-NRD9G-OK9UVvxn2EA1xspI8-fnZlww8u6entqN"/>
    <x v="4"/>
    <x v="0"/>
    <s v="Contratos interadministrativos"/>
    <s v="AUNAR ESFUERZOS TECNICOS, ADMINISTRATIVOS, JURIDICOS Y FINANCIEROS, ENTRE LA SECRETARIA DE EDUCACION EL DISTRITO Y LOS FONDOS DE DESARROLLO LOCAL QUE HACEN PARTE DEL DISTRITO CAPITAL, PARA LA IMPLEMENTACION DE UN NUEVO MODELO INCLUSIVO, EFICIENTE Y FLEXIBLE PARA EL ACCESO Y LA PERMANENCIA DE LAS Y LOS JOVENES EGRESADOS DE INSTITUCIONES DE EDUCACION MEDIA A PROGRAMAS DE EDUCACION SUPERIOR"/>
    <x v="0"/>
    <s v="Un Nuevo Contrato Social y Ambiental para la Bogotá del Siglo XXI"/>
    <n v="18"/>
    <s v="Cierre de brechas para la inclusión productiva urbano rural"/>
    <s v="Propósito 1: Hacer un nuevo contrato social para incrementar la inclusión social, productiva y política"/>
    <n v="1587"/>
    <m/>
    <n v="899999061"/>
    <s v="SECRETARIA DE EDUCACION DEL DSITRITO"/>
    <s v="Persona Jurídica"/>
    <m/>
    <m/>
    <m/>
    <n v="2894552000"/>
    <m/>
    <m/>
    <m/>
    <n v="2894552000"/>
    <n v="2894552000"/>
    <x v="52"/>
    <d v="2021-06-28T00:00:00"/>
    <d v="2027-06-30T00:00:00"/>
    <n v="2193"/>
    <m/>
    <m/>
    <m/>
    <m/>
    <m/>
    <m/>
    <m/>
    <s v="X"/>
    <m/>
    <m/>
    <n v="1"/>
  </r>
  <r>
    <n v="1"/>
    <s v="CPS-167-2021"/>
    <x v="0"/>
    <s v="FDRS-CD-145-2021"/>
    <s v="https://community.secop.gov.co/Public/Tendering/OpportunityDetail/Index?noticeUID=CO1.NTC.2105892&amp;isFromPublicArea=True&amp;isModal=False"/>
    <x v="0"/>
    <x v="0"/>
    <s v="Prestación de servicios profesionales y de apoyo a la gestión, o para la ejecución de trabajos artísticos que sólo puedan encomendarse a determinadas personas naturales;"/>
    <s v="PRESTAR LOS SERVICIOS COMO AUXILIAR ADMINISTRATIVO EN LA EJECUCIÓN DEL PROYECTO 1683 DE LA ALCALDÍA LOCAL DE SUMAPAZ"/>
    <x v="0"/>
    <s v="Un Nuevo Contrato Social y Ambiental para la Bogotá del Siglo XXI"/>
    <n v="48"/>
    <s v="Plataforma institucional para la seguridad y justicia"/>
    <s v="Propósito 3: Inspirar confianza y legitimidad para vivir sin miedo y ser epicentro de cultura ciudadana, paz y reconciliación"/>
    <n v="1683"/>
    <m/>
    <n v="1072661424"/>
    <s v="CINDY GERALDINE GARCIA MORENO"/>
    <s v="Persona Natural"/>
    <m/>
    <m/>
    <m/>
    <n v="15600000"/>
    <m/>
    <m/>
    <m/>
    <n v="15600000"/>
    <n v="11093333"/>
    <x v="53"/>
    <d v="2021-07-23T00:00:00"/>
    <d v="2022-01-22T00:00:00"/>
    <n v="183"/>
    <m/>
    <m/>
    <m/>
    <m/>
    <m/>
    <m/>
    <m/>
    <s v="X"/>
    <m/>
    <m/>
    <n v="0.71111108974358972"/>
  </r>
  <r>
    <n v="1"/>
    <s v="CSU-168-2021"/>
    <x v="0"/>
    <s v="FDRS-SASI-130-2021"/>
    <s v="https://community.secop.gov.co/Public/Tendering/OpportunityDetail/Index?noticeUID=CO1.NTC.2025735&amp;isFromPublicArea=True&amp;isModal=False"/>
    <x v="5"/>
    <x v="2"/>
    <s v="Selección abreviada por menor cuantía "/>
    <s v="CONTRATAR EL SUMINISTRO DE MATERIALES, INSUMOS, INSTRUMENTOS, ELEMENTOS, EQUIPOS Y HERRAMIENTAS PARA EL DESARROLLO DE LOS PROYECTOS DE INVERSIÓN E INICIATIVAS LOCALES DEL FONDO DE DESARROLLO RURAL DE SUMAPAZ"/>
    <x v="0"/>
    <s v="Un Nuevo Contrato Social y Ambiental para la Bogotá del Siglo XXI"/>
    <n v="14"/>
    <s v="Formación integral: más y mejor tiempo en los colegios"/>
    <s v="Propósito 1: Hacer un nuevo contrato social para incrementar la inclusión social, productiva y política"/>
    <n v="1586"/>
    <n v="14"/>
    <n v="900063026"/>
    <s v="COMPAÑIA DE DISTRIBUCION FERRETERA SAS"/>
    <s v="Persona Jurídica"/>
    <m/>
    <m/>
    <m/>
    <n v="23511869"/>
    <m/>
    <m/>
    <m/>
    <n v="23511869"/>
    <n v="12584772"/>
    <x v="51"/>
    <d v="2021-08-24T00:00:00"/>
    <d v="2022-01-23T00:00:00"/>
    <n v="214"/>
    <m/>
    <m/>
    <m/>
    <m/>
    <m/>
    <m/>
    <m/>
    <s v="X"/>
    <m/>
    <m/>
    <n v="0.53525187640336036"/>
  </r>
  <r>
    <n v="0"/>
    <s v="CSU-168-2021"/>
    <x v="0"/>
    <s v="FDRS-SASI-130-2021"/>
    <s v="https://community.secop.gov.co/Public/Tendering/OpportunityDetail/Index?noticeUID=CO1.NTC.2025735&amp;isFromPublicArea=True&amp;isModal=False"/>
    <x v="5"/>
    <x v="2"/>
    <s v="Selección abreviada por menor cuantía "/>
    <s v="CONTRATAR EL SUMINISTRO DE MATERIALES, INSUMOS, INSTRUMENTOS, ELEMENTOS, EQUIPOS Y HERRAMIENTAS PARA EL DESARROLLO DE LOS PROYECTOS DE INVERSIÓN E INICIATIVAS LOCALES DEL FONDO DE DESARROLLO RURAL DE SUMAPAZ"/>
    <x v="0"/>
    <s v="Un Nuevo Contrato Social y Ambiental para la Bogotá del Siglo XXI"/>
    <n v="23"/>
    <s v="Bogotá rural"/>
    <s v="Propósito 1: Hacer un nuevo contrato social para incrementar la inclusión social, productiva y política"/>
    <n v="1634"/>
    <n v="14"/>
    <n v="900063026"/>
    <s v="COMPAÑIA DE DISTRIBUCION FERRETERA SAS"/>
    <s v="Persona Jurídica"/>
    <m/>
    <m/>
    <m/>
    <n v="260000000"/>
    <m/>
    <m/>
    <m/>
    <n v="260000000"/>
    <m/>
    <x v="51"/>
    <d v="2021-08-24T00:00:00"/>
    <d v="2022-01-23T00:00:00"/>
    <n v="214"/>
    <m/>
    <m/>
    <m/>
    <m/>
    <m/>
    <m/>
    <m/>
    <s v="X"/>
    <m/>
    <m/>
    <n v="0"/>
  </r>
  <r>
    <n v="0"/>
    <s v="CSU-168-2021"/>
    <x v="0"/>
    <s v="FDRS-SASI-130-2021"/>
    <s v="https://community.secop.gov.co/Public/Tendering/OpportunityDetail/Index?noticeUID=CO1.NTC.2025735&amp;isFromPublicArea=True&amp;isModal=False"/>
    <x v="5"/>
    <x v="2"/>
    <s v="Selección abreviada por menor cuantía "/>
    <s v="CONTRATAR EL SUMINISTRO DE MATERIALES, INSUMOS, INSTRUMENTOS, ELEMENTOS, EQUIPOS Y HERRAMIENTAS PARA EL DESARROLLO DE LOS PROYECTOS DE INVERSIÓN E INICIATIVAS LOCALES DEL FONDO DE DESARROLLO RURAL DE SUMAPAZ"/>
    <x v="0"/>
    <s v="Un Nuevo Contrato Social y Ambiental para la Bogotá del Siglo XXI"/>
    <n v="28"/>
    <s v="Bogotá protectora de sus recursos naturales"/>
    <s v="Propósito 2 : Cambiar Nuestros Hábitos de Vida para Reverdecer a Bogotá y Adaptarnos y Mitigar la Crisis Climática"/>
    <n v="1651"/>
    <n v="14"/>
    <n v="900063026"/>
    <s v="COMPAÑIA DE DISTRIBUCION FERRETERA SAS"/>
    <s v="Persona Jurídica"/>
    <m/>
    <m/>
    <m/>
    <n v="60000000"/>
    <m/>
    <m/>
    <m/>
    <n v="60000000"/>
    <m/>
    <x v="51"/>
    <d v="2021-08-24T00:00:00"/>
    <d v="2022-01-23T00:00:00"/>
    <n v="214"/>
    <m/>
    <m/>
    <m/>
    <m/>
    <m/>
    <m/>
    <m/>
    <s v="X"/>
    <m/>
    <m/>
    <n v="0"/>
  </r>
  <r>
    <n v="1"/>
    <s v="CSU-169-2021"/>
    <x v="0"/>
    <s v="FDRS-SASI-130-2021"/>
    <s v="https://community.secop.gov.co/Public/Tendering/OpportunityDetail/Index?noticeUID=CO1.NTC.2025735&amp;isFromPublicArea=True&amp;isModal=False"/>
    <x v="5"/>
    <x v="2"/>
    <s v="Selección abreviada por menor cuantía "/>
    <s v="CONTRATAR EL SUMINISTRO DE MATERIALES, INSUMOS, INSTRUMENTOS, ELEMENTOS, EQUIPOS Y HERRAMIENTAS PARA EL DESARROLLO DE LOS PROYECTOS DE INVERSIÓN E INICIATIVAS LOCALES DEL FONDO DE DESARROLLO RURAL DE SUMAPAZ"/>
    <x v="0"/>
    <s v="Un Nuevo Contrato Social y Ambiental para la Bogotá del Siglo XXI"/>
    <n v="12"/>
    <s v="Educación inicial: Bases sólidas para la vida."/>
    <s v="Propósito 1: Hacer un nuevo contrato social para incrementar la inclusión social, productiva y política"/>
    <n v="1585"/>
    <n v="14"/>
    <n v="900063026"/>
    <s v="COMPAÑIA DE DISTRIBUCION FERRETERA SAS"/>
    <s v="Persona Jurídica"/>
    <m/>
    <m/>
    <m/>
    <n v="15000000"/>
    <m/>
    <m/>
    <m/>
    <n v="15000000"/>
    <m/>
    <x v="51"/>
    <d v="2021-07-23T00:00:00"/>
    <d v="2022-04-22T00:00:00"/>
    <n v="273"/>
    <m/>
    <m/>
    <m/>
    <m/>
    <m/>
    <m/>
    <m/>
    <s v="X"/>
    <m/>
    <m/>
    <n v="0"/>
  </r>
  <r>
    <n v="0"/>
    <s v="CSU-169-2021"/>
    <x v="0"/>
    <s v="FDRS-SASI-130-2021"/>
    <s v="https://community.secop.gov.co/Public/Tendering/OpportunityDetail/Index?noticeUID=CO1.NTC.2025735&amp;isFromPublicArea=True&amp;isModal=False"/>
    <x v="5"/>
    <x v="2"/>
    <s v="Selección abreviada por menor cuantía "/>
    <s v="CONTRATAR EL SUMINISTRO DE MATERIALES, INSUMOS, INSTRUMENTOS, ELEMENTOS, EQUIPOS Y HERRAMIENTAS PARA EL DESARROLLO DE LOS PROYECTOS DE INVERSIÓN E INICIATIVAS LOCALES DEL FONDO DE DESARROLLO RURAL DE SUMAPAZ"/>
    <x v="0"/>
    <s v="Un Nuevo Contrato Social y Ambiental para la Bogotá del Siglo XXI"/>
    <n v="14"/>
    <s v="Formación integral: más y mejor tiempo en los colegios"/>
    <s v="Propósito 1: Hacer un nuevo contrato social para incrementar la inclusión social, productiva y política"/>
    <n v="1586"/>
    <n v="14"/>
    <n v="900063026"/>
    <s v="COMPAÑIA DE DISTRIBUCION FERRETERA SAS"/>
    <s v="Persona Jurídica"/>
    <m/>
    <m/>
    <m/>
    <n v="82712577"/>
    <m/>
    <m/>
    <m/>
    <n v="82712577"/>
    <n v="29169399"/>
    <x v="51"/>
    <d v="2021-07-23T00:00:00"/>
    <d v="2022-04-22T00:00:00"/>
    <n v="273"/>
    <m/>
    <m/>
    <m/>
    <m/>
    <m/>
    <m/>
    <m/>
    <s v="X"/>
    <m/>
    <m/>
    <n v="0.35265977748462607"/>
  </r>
  <r>
    <n v="0"/>
    <s v="CSU-169-2021"/>
    <x v="0"/>
    <s v="FDRS-SASI-130-2021"/>
    <s v="https://community.secop.gov.co/Public/Tendering/OpportunityDetail/Index?noticeUID=CO1.NTC.2025735&amp;isFromPublicArea=True&amp;isModal=False"/>
    <x v="5"/>
    <x v="2"/>
    <s v="Selección abreviada por menor cuantía "/>
    <s v="CONTRATAR EL SUMINISTRO DE MATERIALES, INSUMOS, INSTRUMENTOS, ELEMENTOS, EQUIPOS Y HERRAMIENTAS PARA EL DESARROLLO DE LOS PROYECTOS DE INVERSIÓN E INICIATIVAS LOCALES DEL FONDO DE DESARROLLO RURAL DE SUMAPAZ"/>
    <x v="0"/>
    <s v="Un Nuevo Contrato Social y Ambiental para la Bogotá del Siglo XXI"/>
    <n v="19"/>
    <s v="Vivienda y entornos dignos en el territorio urbano y rural"/>
    <s v="Propósito 1: Hacer un nuevo contrato social para incrementar la inclusión social, productiva y política"/>
    <n v="1589"/>
    <n v="14"/>
    <n v="900063026"/>
    <s v="COMPAÑIA DE DISTRIBUCION FERRETERA SAS"/>
    <s v="Persona Jurídica"/>
    <m/>
    <m/>
    <m/>
    <n v="797056000"/>
    <m/>
    <n v="1"/>
    <n v="376830000"/>
    <n v="1173886000"/>
    <n v="381688009"/>
    <x v="51"/>
    <d v="2021-07-23T00:00:00"/>
    <d v="2022-04-22T00:00:00"/>
    <n v="273"/>
    <m/>
    <m/>
    <m/>
    <m/>
    <m/>
    <m/>
    <m/>
    <s v="X"/>
    <m/>
    <m/>
    <n v="0.32514912776879529"/>
  </r>
  <r>
    <n v="0"/>
    <s v="CSU-169-2021"/>
    <x v="0"/>
    <s v="FDRS-SASI-130-2021"/>
    <s v="https://community.secop.gov.co/Public/Tendering/OpportunityDetail/Index?noticeUID=CO1.NTC.2025735&amp;isFromPublicArea=True&amp;isModal=False"/>
    <x v="5"/>
    <x v="2"/>
    <s v="Selección abreviada por menor cuantía "/>
    <s v="CONTRATAR EL SUMINISTRO DE MATERIALES, INSUMOS, INSTRUMENTOS, ELEMENTOS, EQUIPOS Y HERRAMIENTAS PARA EL DESARROLLO DE LOS PROYECTOS DE INVERSIÓN E INICIATIVAS LOCALES DEL FONDO DE DESARROLLO RURAL DE SUMAPAZ"/>
    <x v="0"/>
    <s v="Un Nuevo Contrato Social y Ambiental para la Bogotá del Siglo XXI"/>
    <n v="20"/>
    <s v="Bogotá, referente en cultura, deporte, recreación y actividad física, con parques para el desarrollo y la salud"/>
    <s v="Propósito 1: Hacer un nuevo contrato social para incrementar la inclusión social, productiva y política"/>
    <n v="1590"/>
    <n v="14"/>
    <n v="900063026"/>
    <s v="COMPAÑIA DE DISTRIBUCION FERRETERA SAS"/>
    <s v="Persona Jurídica"/>
    <m/>
    <m/>
    <m/>
    <n v="2400000"/>
    <m/>
    <m/>
    <m/>
    <n v="2400000"/>
    <n v="1080818"/>
    <x v="51"/>
    <d v="2021-07-23T00:00:00"/>
    <d v="2022-04-22T00:00:00"/>
    <n v="273"/>
    <m/>
    <m/>
    <m/>
    <m/>
    <m/>
    <m/>
    <m/>
    <s v="X"/>
    <m/>
    <m/>
    <n v="0.45034083333333336"/>
  </r>
  <r>
    <n v="0"/>
    <s v="CSU-169-2021"/>
    <x v="0"/>
    <s v="FDRS-SASI-130-2021"/>
    <s v="https://community.secop.gov.co/Public/Tendering/OpportunityDetail/Index?noticeUID=CO1.NTC.2025735&amp;isFromPublicArea=True&amp;isModal=False"/>
    <x v="5"/>
    <x v="2"/>
    <s v="Selección abreviada por menor cuantía "/>
    <s v="CONTRATAR EL SUMINISTRO DE MATERIALES, INSUMOS, INSTRUMENTOS, ELEMENTOS, EQUIPOS Y HERRAMIENTAS PARA EL DESARROLLO DE LOS PROYECTOS DE INVERSIÓN E INICIATIVAS LOCALES DEL FONDO DE DESARROLLO RURAL DE SUMAPAZ"/>
    <x v="0"/>
    <s v="Un Nuevo Contrato Social y Ambiental para la Bogotá del Siglo XXI"/>
    <n v="21"/>
    <s v="Creación y vida cotidiana: Apropiación ciudadana del arte, la cultura y el patrimonio, para la democracia cultural"/>
    <s v="Propósito 1: Hacer un nuevo contrato social para incrementar la inclusión social, productiva y política"/>
    <n v="1633"/>
    <n v="14"/>
    <n v="900063026"/>
    <s v="COMPAÑIA DE DISTRIBUCION FERRETERA SAS"/>
    <s v="Persona Jurídica"/>
    <m/>
    <m/>
    <m/>
    <n v="42000000"/>
    <m/>
    <n v="1"/>
    <n v="20000000"/>
    <n v="62000000"/>
    <n v="3924602"/>
    <x v="51"/>
    <d v="2021-07-23T00:00:00"/>
    <d v="2022-04-22T00:00:00"/>
    <n v="273"/>
    <m/>
    <m/>
    <m/>
    <m/>
    <m/>
    <m/>
    <m/>
    <s v="X"/>
    <m/>
    <m/>
    <n v="6.330003225806452E-2"/>
  </r>
  <r>
    <n v="0"/>
    <s v="CSU-169-2021"/>
    <x v="0"/>
    <s v="FDRS-SASI-130-2021"/>
    <s v="https://community.secop.gov.co/Public/Tendering/OpportunityDetail/Index?noticeUID=CO1.NTC.2025735&amp;isFromPublicArea=True&amp;isModal=False"/>
    <x v="5"/>
    <x v="2"/>
    <s v="Selección abreviada por menor cuantía "/>
    <s v="CONTRATAR EL SUMINISTRO DE MATERIALES, INSUMOS, INSTRUMENTOS, ELEMENTOS, EQUIPOS Y HERRAMIENTAS PARA EL DESARROLLO DE LOS PROYECTOS DE INVERSIÓN E INICIATIVAS LOCALES DEL FONDO DE DESARROLLO RURAL DE SUMAPAZ"/>
    <x v="0"/>
    <s v="Un Nuevo Contrato Social y Ambiental para la Bogotá del Siglo XXI"/>
    <n v="28"/>
    <s v="Bogotá protectora de sus recursos naturales"/>
    <s v="Propósito 2 : Cambiar Nuestros Hábitos de Vida para Reverdecer a Bogotá y Adaptarnos y Mitigar la Crisis Climática"/>
    <n v="1648"/>
    <n v="14"/>
    <n v="900063026"/>
    <s v="COMPAÑIA DE DISTRIBUCION FERRETERA SAS"/>
    <s v="Persona Jurídica"/>
    <m/>
    <m/>
    <m/>
    <n v="100000000"/>
    <m/>
    <n v="1"/>
    <n v="4366000"/>
    <n v="104366000"/>
    <n v="8836419"/>
    <x v="51"/>
    <d v="2021-07-23T00:00:00"/>
    <d v="2022-04-22T00:00:00"/>
    <n v="273"/>
    <m/>
    <m/>
    <m/>
    <m/>
    <m/>
    <m/>
    <m/>
    <s v="X"/>
    <m/>
    <m/>
    <n v="8.4667602475902118E-2"/>
  </r>
  <r>
    <n v="0"/>
    <s v="CSU-169-2021"/>
    <x v="0"/>
    <s v="FDRS-SASI-130-2021"/>
    <s v="https://community.secop.gov.co/Public/Tendering/OpportunityDetail/Index?noticeUID=CO1.NTC.2025735&amp;isFromPublicArea=True&amp;isModal=False"/>
    <x v="5"/>
    <x v="2"/>
    <s v="Selección abreviada por menor cuantía "/>
    <s v="CONTRATAR EL SUMINISTRO DE MATERIALES, INSUMOS, INSTRUMENTOS, ELEMENTOS, EQUIPOS Y HERRAMIENTAS PARA EL DESARROLLO DE LOS PROYECTOS DE INVERSIÓN E INICIATIVAS LOCALES DEL FONDO DE DESARROLLO RURAL DE SUMAPAZ"/>
    <x v="0"/>
    <s v="Un Nuevo Contrato Social y Ambiental para la Bogotá del Siglo XXI"/>
    <n v="28"/>
    <s v="Bogotá protectora de sus recursos naturales"/>
    <s v="Propósito 2 : Cambiar Nuestros Hábitos de Vida para Reverdecer a Bogotá y Adaptarnos y Mitigar la Crisis Climática"/>
    <n v="1651"/>
    <n v="14"/>
    <n v="900063026"/>
    <s v="COMPAÑIA DE DISTRIBUCION FERRETERA SAS"/>
    <s v="Persona Jurídica"/>
    <m/>
    <m/>
    <m/>
    <n v="132000000"/>
    <m/>
    <n v="1"/>
    <n v="28593000"/>
    <n v="160593000"/>
    <m/>
    <x v="51"/>
    <d v="2021-07-23T00:00:00"/>
    <d v="2022-04-22T00:00:00"/>
    <n v="273"/>
    <m/>
    <m/>
    <m/>
    <m/>
    <m/>
    <m/>
    <m/>
    <s v="X"/>
    <m/>
    <m/>
    <n v="0"/>
  </r>
  <r>
    <n v="0"/>
    <s v="CSU-169-2021"/>
    <x v="0"/>
    <s v="FDRS-SASI-130-2021"/>
    <s v="https://community.secop.gov.co/Public/Tendering/OpportunityDetail/Index?noticeUID=CO1.NTC.2025735&amp;isFromPublicArea=True&amp;isModal=False"/>
    <x v="5"/>
    <x v="2"/>
    <s v="Selección abreviada por menor cuantía "/>
    <s v="CONTRATAR EL SUMINISTRO DE MATERIALES, INSUMOS, INSTRUMENTOS, ELEMENTOS, EQUIPOS Y HERRAMIENTAS PARA EL DESARROLLO DE LOS PROYECTOS DE INVERSIÓN E INICIATIVAS LOCALES DEL FONDO DE DESARROLLO RURAL DE SUMAPAZ"/>
    <x v="0"/>
    <s v="Un Nuevo Contrato Social y Ambiental para la Bogotá del Siglo XXI"/>
    <n v="49"/>
    <s v="Movilidad segura, sostenible y accesible"/>
    <s v="Propósito 4: Hacer de Bogotá Región un modelo de movilidad multimodal, incluyente y sostenible"/>
    <n v="1688"/>
    <n v="14"/>
    <n v="900063026"/>
    <s v="COMPAÑIA DE DISTRIBUCION FERRETERA SAS"/>
    <s v="Persona Jurídica"/>
    <m/>
    <m/>
    <m/>
    <n v="753864000"/>
    <m/>
    <n v="1"/>
    <n v="376932000"/>
    <n v="1130796000"/>
    <n v="387010417"/>
    <x v="51"/>
    <d v="2021-07-23T00:00:00"/>
    <d v="2022-04-22T00:00:00"/>
    <n v="273"/>
    <m/>
    <m/>
    <m/>
    <m/>
    <m/>
    <m/>
    <m/>
    <s v="X"/>
    <m/>
    <m/>
    <n v="0.34224600812171252"/>
  </r>
  <r>
    <n v="0"/>
    <s v="CSU-169-2021"/>
    <x v="0"/>
    <s v="FDRS-SASI-130-2021"/>
    <s v="https://community.secop.gov.co/Public/Tendering/OpportunityDetail/Index?noticeUID=CO1.NTC.2025735&amp;isFromPublicArea=True&amp;isModal=False"/>
    <x v="5"/>
    <x v="2"/>
    <s v="Selección abreviada por menor cuantía "/>
    <s v="CONTRATAR EL SUMINISTRO DE MATERIALES, INSUMOS, INSTRUMENTOS, ELEMENTOS, EQUIPOS Y HERRAMIENTAS PARA EL DESARROLLO DE LOS PROYECTOS DE INVERSIÓN E INICIATIVAS LOCALES DEL FONDO DE DESARROLLO RURAL DE SUMAPAZ"/>
    <x v="0"/>
    <s v="Un Nuevo Contrato Social y Ambiental para la Bogotá del Siglo XXI"/>
    <n v="55"/>
    <s v="Fortalecimiento de cultura ciudadana y su institucionalidad"/>
    <s v="Propósito 5: Construir Bogotá - Región con gobierno abierto, transparente y ciudadanía consciente"/>
    <n v="1691"/>
    <n v="14"/>
    <n v="900063026"/>
    <s v="COMPAÑIA DE DISTRIBUCION FERRETERA SAS"/>
    <s v="Persona Jurídica"/>
    <m/>
    <m/>
    <m/>
    <n v="171297000"/>
    <m/>
    <n v="1"/>
    <n v="12900000"/>
    <n v="184197000"/>
    <n v="4901323"/>
    <x v="51"/>
    <d v="2021-07-23T00:00:00"/>
    <d v="2022-04-22T00:00:00"/>
    <n v="273"/>
    <m/>
    <m/>
    <m/>
    <m/>
    <m/>
    <m/>
    <m/>
    <s v="X"/>
    <m/>
    <m/>
    <n v="2.6609135870833946E-2"/>
  </r>
  <r>
    <n v="0"/>
    <s v="CSU-169-2021"/>
    <x v="0"/>
    <s v="FDRS-SASI-130-2021"/>
    <s v="https://community.secop.gov.co/Public/Tendering/OpportunityDetail/Index?noticeUID=CO1.NTC.2025735&amp;isFromPublicArea=True&amp;isModal=False"/>
    <x v="5"/>
    <x v="2"/>
    <s v="Selección abreviada por menor cuantía "/>
    <s v="CONTRATAR EL SUMINISTRO DE MATERIALES, INSUMOS, INSTRUMENTOS, ELEMENTOS, EQUIPOS Y HERRAMIENTAS PARA EL DESARROLLO DE LOS PROYECTOS DE INVERSIÓN E INICIATIVAS LOCALES DEL FONDO DE DESARROLLO RURAL DE SUMAPAZ"/>
    <x v="0"/>
    <s v="Un Nuevo Contrato Social y Ambiental para la Bogotá del Siglo XXI"/>
    <n v="56"/>
    <s v="Gestión pública efectiva"/>
    <s v="Propósito 5: Construir Bogotá - Región con gobierno abierto, transparente y ciudadanía consciente"/>
    <n v="1693"/>
    <n v="14"/>
    <n v="900063026"/>
    <s v="COMPAÑIA DE DISTRIBUCION FERRETERA SAS"/>
    <s v="Persona Jurídica"/>
    <m/>
    <m/>
    <m/>
    <n v="393826000"/>
    <m/>
    <n v="1"/>
    <n v="344800000"/>
    <n v="738626000"/>
    <n v="392194910"/>
    <x v="51"/>
    <d v="2021-07-23T00:00:00"/>
    <d v="2022-04-22T00:00:00"/>
    <n v="273"/>
    <m/>
    <m/>
    <m/>
    <m/>
    <m/>
    <m/>
    <m/>
    <s v="X"/>
    <m/>
    <m/>
    <n v="0.53097902050564161"/>
  </r>
  <r>
    <n v="1"/>
    <s v="CPS-170-2021"/>
    <x v="0"/>
    <s v="FDRS-LP-131-2021"/>
    <s v="https://community.secop.gov.co/Public/Tendering/OpportunityDetail/Index?noticeUID=CO1.NTC.2030122&amp;isFromPublicArea=True&amp;isModal=False"/>
    <x v="1"/>
    <x v="3"/>
    <s v="No aplica"/>
    <s v="PRESTACIÓN DEL SERVICIO DE MANTENIMIENTO DE LA MAQUINARIA Y VEHICULOS PESADOS DE PROPIEDAD, GUARDA Y/O TENENCIA DEL FONDO DE DESARROLLO RURAL DE SUMAPAZ CON SUMINISTRO DE REPUESTOS, LLANTAS, INSUMOS, ACCESORIOS Y MANO DE OBRA"/>
    <x v="0"/>
    <s v="Un Nuevo Contrato Social y Ambiental para la Bogotá del Siglo XXI"/>
    <n v="49"/>
    <s v="Movilidad segura, sostenible y accesible"/>
    <s v="Propósito 4: Hacer de Bogotá Región un modelo de movilidad multimodal, incluyente y sostenible"/>
    <n v="1688"/>
    <n v="10"/>
    <n v="830070987"/>
    <s v="HYUNDAUTOS SAS"/>
    <s v="Persona Jurídica"/>
    <m/>
    <m/>
    <m/>
    <n v="481345792"/>
    <m/>
    <m/>
    <m/>
    <n v="481345792"/>
    <n v="247362924"/>
    <x v="54"/>
    <d v="2021-08-11T00:00:00"/>
    <d v="2022-04-13T00:00:00"/>
    <n v="245"/>
    <m/>
    <m/>
    <m/>
    <m/>
    <m/>
    <m/>
    <m/>
    <s v="X"/>
    <m/>
    <m/>
    <n v="0.51389859039216446"/>
  </r>
  <r>
    <n v="1"/>
    <s v="CPS-171-2021"/>
    <x v="0"/>
    <s v="FDRS-CD-146-2021"/>
    <s v="https://community.secop.gov.co/Public/Tendering/OpportunityDetail/Index?noticeUID=CO1.NTC.2120244&amp;isFromPublicArea=True&amp;isModal=False"/>
    <x v="0"/>
    <x v="0"/>
    <s v="Prestación de servicios profesionales y de apoyo a la gestión, o para la ejecución de trabajos artísticos que sólo puedan encomendarse a determinadas personas naturales;"/>
    <s v="PRESTAR LOS SERVICIOS PROFESIONALES PARA APOYAR LA EJECUCIÓN DE LA META ATENDER A 200 PERSONAS EN ESTRATEGIAS DE ACCESO A LA JUSTICIA INTEGRAL EN LA CIUDAD DEL PROYECTO 1683 DE LA ALCALDÍA LOCAL DE SUMAPAZ"/>
    <x v="0"/>
    <s v="Un Nuevo Contrato Social y Ambiental para la Bogotá del Siglo XXI"/>
    <n v="48"/>
    <s v="Plataforma institucional para la seguridad y justicia"/>
    <s v="Propósito 3: Inspirar confianza y legitimidad para vivir sin miedo y ser epicentro de cultura ciudadana, paz y reconciliación"/>
    <n v="1683"/>
    <m/>
    <n v="1016043437"/>
    <s v="VERONICA LUCIA CASTRO CHIGUAZUQUE"/>
    <s v="Persona Natural"/>
    <m/>
    <m/>
    <m/>
    <n v="33000000"/>
    <m/>
    <m/>
    <m/>
    <n v="33000000"/>
    <n v="22916666"/>
    <x v="54"/>
    <d v="2021-07-26T00:00:00"/>
    <d v="2022-01-25T00:00:00"/>
    <n v="183"/>
    <m/>
    <m/>
    <m/>
    <m/>
    <m/>
    <m/>
    <m/>
    <s v="X"/>
    <m/>
    <m/>
    <n v="0.69444442424242425"/>
  </r>
  <r>
    <n v="1"/>
    <s v="CPS-172-2021"/>
    <x v="0"/>
    <s v="FDRS-CD-147-2021"/>
    <s v="https://community.secop.gov.co/Public/Tendering/OpportunityDetail/Index?noticeUID=CO1.NTC.2163302&amp;isFromPublicArea=True&amp;isModal=False"/>
    <x v="0"/>
    <x v="0"/>
    <s v="Prestación de servicios profesionales y de apoyo a la gestión, o para la ejecución de trabajos artísticos que sólo puedan encomendarse a determinadas personas naturales;"/>
    <s v="PRESTAR LOS SERVICIOS DE AUXILIAR ADMINISTRATIVO EN LA EJECUCIÓN DEL PROYECTO 1587 DE LA ALCALDIA LOCAL DE SUMAPAZ"/>
    <x v="0"/>
    <s v="Un Nuevo Contrato Social y Ambiental para la Bogotá del Siglo XXI"/>
    <n v="18"/>
    <s v="Cierre de brechas para la inclusión productiva urbano rural"/>
    <s v="Propósito 1: Hacer un nuevo contrato social para incrementar la inclusión social, productiva y política"/>
    <n v="1587"/>
    <m/>
    <n v="1022399769"/>
    <s v="JUAN SEBASTIAN MONTAÑEZ ROMERO"/>
    <s v="Persona Natural"/>
    <m/>
    <m/>
    <m/>
    <n v="15600000"/>
    <m/>
    <m/>
    <m/>
    <n v="15600000"/>
    <n v="9533333"/>
    <x v="55"/>
    <d v="2021-08-11T00:00:00"/>
    <d v="2022-02-10T00:00:00"/>
    <n v="152"/>
    <m/>
    <m/>
    <m/>
    <m/>
    <m/>
    <m/>
    <m/>
    <s v="X"/>
    <m/>
    <m/>
    <n v="0.61111108974358974"/>
  </r>
  <r>
    <n v="1"/>
    <s v="CPS-173-2021"/>
    <x v="0"/>
    <s v="FDRS-CD-148-2021"/>
    <s v="https://community.secop.gov.co/Public/Tendering/OpportunityDetail/Index?noticeUID=CO1.NTC.2148722&amp;isFromPublicArea=True&amp;isModal=False"/>
    <x v="0"/>
    <x v="0"/>
    <s v="Prestación de servicios profesionales y de apoyo a la gestión, o para la ejecución de trabajos artísticos que sólo puedan encomendarse a determinadas personas naturales;"/>
    <s v="PRESTAR LOS SERVICIOS DE APOYO ADMINISTRATIVO AL ÁREA DE GESTIÓN DE DESARROLLO LOCAL EN LOS PROCESOS RELACIONADOS CON EL PROYECTO DE INVERSIÓN 1641"/>
    <x v="0"/>
    <s v="Un Nuevo Contrato Social y Ambiental para la Bogotá del Siglo XXI"/>
    <n v="6"/>
    <s v="Sistema Distrital de Cuidado"/>
    <s v="Propósito 1: Hacer un nuevo contrato social para incrementar la inclusión social, productiva y política"/>
    <n v="1641"/>
    <m/>
    <n v="1010237047"/>
    <s v="GERALDINE YURANI RUBIANO RUBIANO "/>
    <s v="Persona Natural"/>
    <m/>
    <m/>
    <m/>
    <n v="23400000"/>
    <m/>
    <m/>
    <m/>
    <n v="23400000"/>
    <n v="19110000"/>
    <x v="56"/>
    <d v="2021-08-04T00:00:00"/>
    <d v="2022-02-03T00:00:00"/>
    <n v="183"/>
    <m/>
    <m/>
    <m/>
    <m/>
    <m/>
    <m/>
    <m/>
    <s v="X"/>
    <m/>
    <m/>
    <n v="0.81666666666666665"/>
  </r>
  <r>
    <n v="1"/>
    <s v="CPS-174-2021"/>
    <x v="0"/>
    <s v="FDRS-CD-150-2021"/>
    <s v="https://community.secop.gov.co/Public/Tendering/OpportunityDetail/Index?noticeUID=CO1.NTC.2163816&amp;isFromPublicArea=True&amp;isModal=False"/>
    <x v="0"/>
    <x v="0"/>
    <s v="Prestación de servicios profesionales y de apoyo a la gestión, o para la ejecución de trabajos artísticos que sólo puedan encomendarse a determinadas personas naturales;"/>
    <s v="PRESTAR LOS SERVICIOS PROFESIONALES PARA APOYAR LA ADMINISTRACIÓN Y OPERACIÓN DE LOS CENTROS DE CONECTIVIDAD CAMPESINA DE LA LOCALIDAD DE SUMAPAZ, DEL PROYECTO 1692"/>
    <x v="0"/>
    <s v="Un Nuevo Contrato Social y Ambiental para la Bogotá del Siglo XXI"/>
    <n v="54"/>
    <s v="Transformación digital y gestión de TIC para un territorio inteligente"/>
    <s v="Propósito 5: Construir Bogotá - Región con gobierno abierto, transparente y ciudadanía consciente"/>
    <n v="1692"/>
    <m/>
    <n v="52215660"/>
    <s v="CLARA LEONOR CABRERA"/>
    <s v="Persona Natural"/>
    <m/>
    <m/>
    <m/>
    <n v="21825000"/>
    <m/>
    <m/>
    <m/>
    <n v="21825000"/>
    <n v="20370000"/>
    <x v="55"/>
    <d v="2021-08-11T00:00:00"/>
    <d v="2022-01-10T00:00:00"/>
    <n v="152"/>
    <m/>
    <m/>
    <m/>
    <m/>
    <m/>
    <m/>
    <m/>
    <s v="X"/>
    <m/>
    <m/>
    <n v="0.93333333333333335"/>
  </r>
  <r>
    <n v="1"/>
    <s v="CIA-175-2021"/>
    <x v="0"/>
    <s v="FDRS-CD-152-2021"/>
    <s v="https://community.secop.gov.co/Public/Tendering/OpportunityDetail/Index?noticeUID=CO1.NTC.2168920&amp;isFromPublicArea=True&amp;isModal=False"/>
    <x v="4"/>
    <x v="0"/>
    <s v="Contratos interadministrativos"/>
    <s v="GARANTIZAR EL DERECHO A LAS COMUNICACIONES, MEDIANTE LA OPERACIÓN DE LOS CINCO (5) CENTROS DE CONECTIVIDAD CAMPESINA EXISTENTES Y LA APERTURA DE UNO (1) NUEVO EN ( TUNAL ALTO ) Y UNA SOLUCION WIFI EN LA LOCALIDAD DE SUMAPAZ"/>
    <x v="0"/>
    <s v="Un Nuevo Contrato Social y Ambiental para la Bogotá del Siglo XXI"/>
    <n v="54"/>
    <s v="Transformación digital y gestión de TIC para un territorio inteligente"/>
    <s v="Propósito 5: Construir Bogotá - Región con gobierno abierto, transparente y ciudadanía consciente"/>
    <n v="1692"/>
    <m/>
    <n v="899999115"/>
    <s v="EMPRESA DE TELECOMUNICACIONES DE BOGOTA SA ESP"/>
    <s v="Persona Jurídica"/>
    <m/>
    <m/>
    <m/>
    <n v="393603818"/>
    <m/>
    <m/>
    <m/>
    <n v="393603818"/>
    <n v="240188537"/>
    <x v="57"/>
    <d v="2021-08-24T00:00:00"/>
    <d v="2022-01-23T00:00:00"/>
    <n v="152"/>
    <m/>
    <m/>
    <m/>
    <m/>
    <m/>
    <m/>
    <m/>
    <s v="X"/>
    <m/>
    <m/>
    <n v="0.61022918481954358"/>
  </r>
  <r>
    <n v="1"/>
    <s v="CIN-176-2021"/>
    <x v="0"/>
    <s v="FDRS-CMA-141-2021"/>
    <s v="https://www.contratos.gov.co/consultas/detalleProceso.do?numConstancia=21-15-12080612&amp;g-recaptcha-response=03AGdBq26LdzWGdzYm6aIBluSOO2OflPgY3DQGUQ6z8IIJkPv4_305B32b7jwytEOyKBTz-fTIhLPCYNP2t0iVKOGbP-YWDj09RXUUTKewsh1L5JpoC2TqaBg_Jz_Le-V6-W8QT0U91GipZzb4C-HuHiNNCC3HuX__7s3Gcsm51sOIl07dQQXOknRlYpmZEom417IfwwlfkNXvcbpS06BGAjfZeqENXChVJOTGMzAQzWRwWGbXwrsALr6UrjVidMSR5eE3sSVwknJYdYOhmji3TMgHvv3FRUUb9S5DUuDBDIw0b1SmwnPs2Ws1QvpFqr5SURqZES0CEX8Mat4vsMZuFqzVJlWoxsXZSQG5sMmi36rkcMI8u_0oGzgvTmaPPhyEQ7v59h3awMfMzXhLz0jtB02er7Fb3f_dQH4Q6aeyOakmQ2AOUopfPPG4b-s_FHf6I3K4QztpfYIllfUvOvwolaY3SXPMivl1_A"/>
    <x v="6"/>
    <x v="4"/>
    <s v="No aplica"/>
    <s v="REALIZAR LA INTERVENTORIA TECNICA ADMINISTRATIVA FINANCIERA JURIDICA Y AMBIENTAL AL CONTRATO DERIVADO DE LA LICITACION PUBLICA No FDRS LP 131 2021 QUE TENDRA POR OBJETO PRESTACIoN DEL SERVICIO DE MANTENIMIENTO DE LA MAQUINARIA Y VEHICULOS PESADOS DE PROPIEDAD GUARDA Y O TENENCIA DEL FONDO DE DESARROLLO RURAL DE SUMAPAZ CON SUMINISTRO DE REPUESTOS LLANTAS INSUMOS ACCESORIOS Y MANO DE OBRA"/>
    <x v="0"/>
    <s v="Un Nuevo Contrato Social y Ambiental para la Bogotá del Siglo XXI"/>
    <n v="49"/>
    <s v="Movilidad segura, sostenible y accesible"/>
    <s v="Propósito 4: Hacer de Bogotá Región un modelo de movilidad multimodal, incluyente y sostenible"/>
    <n v="1688"/>
    <n v="2"/>
    <n v="3096924"/>
    <s v="JAVIER ENRIQUE BUITRAGO GOMEZ"/>
    <s v="Persona Natural"/>
    <m/>
    <m/>
    <m/>
    <n v="48000000"/>
    <m/>
    <m/>
    <m/>
    <n v="48000000"/>
    <m/>
    <x v="55"/>
    <d v="2021-08-11T00:00:00"/>
    <d v="2022-04-10T00:00:00"/>
    <n v="242"/>
    <m/>
    <m/>
    <m/>
    <m/>
    <m/>
    <m/>
    <m/>
    <s v="X"/>
    <m/>
    <m/>
    <n v="0"/>
  </r>
  <r>
    <n v="1"/>
    <s v="CPS-177-2021"/>
    <x v="0"/>
    <s v="FDRS-CD-156-2021"/>
    <s v="https://community.secop.gov.co/Public/Tendering/OpportunityDetail/Index?noticeUID=CO1.NTC.2187435&amp;isFromPublicArea=True&amp;isModal=False"/>
    <x v="0"/>
    <x v="0"/>
    <s v="Prestación de servicios profesionales y de apoyo a la gestión, o para la ejecución de trabajos artísticos que sólo puedan encomendarse a determinadas personas naturales;"/>
    <s v="PRESTAR SUS SERVICIOS COMO AUXILIAR ADMINISTRATIVO PARA OPERATIVIZAR LOS CENTROS DE CONECTIVIDAD CAMPESINA DE LA LOCALIDAD DE SUMAPAZ, DEL PROYECTO 1692"/>
    <x v="0"/>
    <s v="Un Nuevo Contrato Social y Ambiental para la Bogotá del Siglo XXI"/>
    <n v="54"/>
    <s v="Transformación digital y gestión de TIC para un territorio inteligente"/>
    <s v="Propósito 5: Construir Bogotá - Región con gobierno abierto, transparente y ciudadanía consciente"/>
    <n v="1692"/>
    <m/>
    <n v="1022965898"/>
    <s v="NESTOR VILLALBA BAQUERO"/>
    <s v="Persona Natural"/>
    <m/>
    <m/>
    <m/>
    <n v="13000000"/>
    <m/>
    <m/>
    <m/>
    <n v="13000000"/>
    <n v="11006666"/>
    <x v="58"/>
    <d v="2021-08-24T00:00:00"/>
    <d v="2022-01-23T00:00:00"/>
    <n v="152"/>
    <m/>
    <m/>
    <m/>
    <m/>
    <m/>
    <m/>
    <m/>
    <s v="X"/>
    <m/>
    <m/>
    <n v="0.84666661538461541"/>
  </r>
  <r>
    <n v="1"/>
    <s v="CPS-178-2021"/>
    <x v="0"/>
    <s v="FDRS-CD-156-2021"/>
    <s v="https://community.secop.gov.co/Public/Tendering/OpportunityDetail/Index?noticeUID=CO1.NTC.2187435&amp;isFromPublicArea=True&amp;isModal=False"/>
    <x v="0"/>
    <x v="0"/>
    <s v="Prestación de servicios profesionales y de apoyo a la gestión, o para la ejecución de trabajos artísticos que sólo puedan encomendarse a determinadas personas naturales;"/>
    <s v="PRESTAR SUS SERVICIOS COMO AUXILIAR ADMINISTRATIVO PARA OPERATIVIZAR LOS CENTROS DE CONECTIVIDAD CAMPESINA DE LA LOCALIDAD DE SUMAPAZ, DEL PROYECTO 1692"/>
    <x v="0"/>
    <s v="Un Nuevo Contrato Social y Ambiental para la Bogotá del Siglo XXI"/>
    <n v="54"/>
    <s v="Transformación digital y gestión de TIC para un territorio inteligente"/>
    <s v="Propósito 5: Construir Bogotá - Región con gobierno abierto, transparente y ciudadanía consciente"/>
    <n v="1692"/>
    <m/>
    <n v="1023022723"/>
    <s v="YURI ALEJANDRA MOLINA GARCIA"/>
    <s v="Persona Natural"/>
    <m/>
    <m/>
    <m/>
    <n v="13000000"/>
    <m/>
    <m/>
    <m/>
    <n v="13000000"/>
    <n v="11006666"/>
    <x v="58"/>
    <d v="2021-08-24T00:00:00"/>
    <d v="2022-01-23T00:00:00"/>
    <n v="152"/>
    <m/>
    <m/>
    <m/>
    <m/>
    <m/>
    <m/>
    <m/>
    <s v="X"/>
    <m/>
    <m/>
    <n v="0.84666661538461541"/>
  </r>
  <r>
    <n v="1"/>
    <s v="CPS-179-2021"/>
    <x v="0"/>
    <s v="FDRS-CD-156-2021"/>
    <s v="https://community.secop.gov.co/Public/Tendering/OpportunityDetail/Index?noticeUID=CO1.NTC.2187435&amp;isFromPublicArea=True&amp;isModal=False"/>
    <x v="0"/>
    <x v="0"/>
    <s v="Prestación de servicios profesionales y de apoyo a la gestión, o para la ejecución de trabajos artísticos que sólo puedan encomendarse a determinadas personas naturales;"/>
    <s v="PRESTAR SUS SERVICIOS COMO AUXILIAR ADMINISTRATIVO PARA OPERATIVIZAR LOS CENTROS DE CONECTIVIDAD CAMPESINA DE LA LOCALIDAD DE SUMAPAZ, DEL PROYECTO 1692"/>
    <x v="0"/>
    <s v="Un Nuevo Contrato Social y Ambiental para la Bogotá del Siglo XXI"/>
    <n v="54"/>
    <s v="Transformación digital y gestión de TIC para un territorio inteligente"/>
    <s v="Propósito 5: Construir Bogotá - Región con gobierno abierto, transparente y ciudadanía consciente"/>
    <n v="1692"/>
    <m/>
    <n v="1023001200"/>
    <s v="GLORIA YINET RIVEROS"/>
    <s v="Persona Natural"/>
    <m/>
    <m/>
    <m/>
    <n v="13000000"/>
    <m/>
    <m/>
    <m/>
    <n v="13000000"/>
    <n v="11006666"/>
    <x v="58"/>
    <d v="2021-08-24T00:00:00"/>
    <d v="2022-01-23T00:00:00"/>
    <n v="152"/>
    <m/>
    <m/>
    <m/>
    <m/>
    <m/>
    <m/>
    <m/>
    <s v="X"/>
    <m/>
    <m/>
    <n v="0.84666661538461541"/>
  </r>
  <r>
    <n v="1"/>
    <s v="CPS-180-2021"/>
    <x v="0"/>
    <s v="FDRS-CD-156-2021"/>
    <s v="https://community.secop.gov.co/Public/Tendering/OpportunityDetail/Index?noticeUID=CO1.NTC.2187435&amp;isFromPublicArea=True&amp;isModal=False"/>
    <x v="0"/>
    <x v="0"/>
    <s v="Prestación de servicios profesionales y de apoyo a la gestión, o para la ejecución de trabajos artísticos que sólo puedan encomendarse a determinadas personas naturales;"/>
    <s v="PRESTAR SUS SERVICIOS COMO AUXILIAR ADMINISTRATIVO PARA OPERATIVIZAR LOS CENTROS DE CONECTIVIDAD CAMPESINA DE LA LOCALIDAD DE SUMAPAZ, DEL PROYECTO 1692"/>
    <x v="0"/>
    <s v="Un Nuevo Contrato Social y Ambiental para la Bogotá del Siglo XXI"/>
    <n v="54"/>
    <s v="Transformación digital y gestión de TIC para un territorio inteligente"/>
    <s v="Propósito 5: Construir Bogotá - Región con gobierno abierto, transparente y ciudadanía consciente"/>
    <n v="1692"/>
    <m/>
    <n v="53054010"/>
    <s v="MARIA CRISTINA BARBOSA DIAZ "/>
    <s v="Persona Natural"/>
    <m/>
    <m/>
    <m/>
    <n v="13000000"/>
    <m/>
    <m/>
    <m/>
    <n v="13000000"/>
    <n v="11006666"/>
    <x v="58"/>
    <d v="2021-08-24T00:00:00"/>
    <d v="2022-01-23T00:00:00"/>
    <n v="152"/>
    <m/>
    <m/>
    <m/>
    <m/>
    <m/>
    <m/>
    <m/>
    <s v="X"/>
    <m/>
    <m/>
    <n v="0.84666661538461541"/>
  </r>
  <r>
    <n v="1"/>
    <s v="CPS-181-2021"/>
    <x v="0"/>
    <s v="FDRS-CD-157-2021"/>
    <s v="https://community.secop.gov.co/Public/Tendering/OpportunityDetail/Index?noticeUID=CO1.NTC.2187512&amp;isFromPublicArea=True&amp;isModal=False"/>
    <x v="0"/>
    <x v="0"/>
    <s v="Prestación de servicios profesionales y de apoyo a la gestión, o para la ejecución de trabajos artísticos que sólo puedan encomendarse a determinadas personas naturales;"/>
    <s v="PRESTAR SUS SERVICIOS PROFESIONALES PARA APOYAR LA EJECUCIÓN DEL PROYECTO REVITALIZACIÓN Y TRANSFORMACIÓN PRODUCTIVA EN LA LOCALIDAD DE SUMAPAZ, EN LA META DE EMPLEO LOCAL"/>
    <x v="0"/>
    <s v="Un Nuevo Contrato Social y Ambiental para la Bogotá del Siglo XXI"/>
    <n v="6"/>
    <s v="Sistema Distrital de Cuidado"/>
    <s v="Propósito 1: Hacer un nuevo contrato social para incrementar la inclusión social, productiva y política"/>
    <n v="1637"/>
    <m/>
    <n v="35425308"/>
    <s v="DIANA MARCELA CIFUENTES DIAZ"/>
    <s v="Persona Natural"/>
    <m/>
    <m/>
    <m/>
    <n v="27200000"/>
    <m/>
    <m/>
    <m/>
    <n v="27200000"/>
    <n v="22893333"/>
    <x v="58"/>
    <d v="2021-08-20T00:00:00"/>
    <d v="2021-12-19T00:00:00"/>
    <n v="121"/>
    <m/>
    <m/>
    <m/>
    <m/>
    <m/>
    <m/>
    <m/>
    <m/>
    <s v="X"/>
    <m/>
    <n v="0.84166665441176469"/>
  </r>
  <r>
    <n v="1"/>
    <s v="CPS-183-2021"/>
    <x v="0"/>
    <s v="FDRS-CD-158-2021"/>
    <s v="https://community.secop.gov.co/Public/Tendering/OpportunityDetail/Index?noticeUID=CO1.NTC.2204526&amp;isFromPublicArea=True&amp;isModal=False"/>
    <x v="0"/>
    <x v="0"/>
    <s v="Prestación de servicios profesionales y de apoyo a la gestión, o para la ejecución de trabajos artísticos que sólo puedan encomendarse a determinadas personas naturales;"/>
    <s v="PRESTAR LOS SERVICIOS PROFESIONALES PARA EL FORTALECIMIENTO DE PROCESOS DE RECONVERSIÓN Y TRANSFORMACIÓN DE INICIATIVAS AGROINDUSTRIALES DEL SECTOR AGROALIMENTARIO, EN LA LOCALIDAD DE SUMAPAZ"/>
    <x v="0"/>
    <s v="Un Nuevo Contrato Social y Ambiental para la Bogotá del Siglo XXI"/>
    <n v="6"/>
    <s v="Sistema Distrital de Cuidado"/>
    <s v="Propósito 1: Hacer un nuevo contrato social para incrementar la inclusión social, productiva y política"/>
    <n v="1637"/>
    <m/>
    <n v="38246402"/>
    <s v="PIEDAD CONSTANZA CIRO BASTO"/>
    <s v="Persona Natural"/>
    <m/>
    <m/>
    <m/>
    <n v="22000000"/>
    <m/>
    <m/>
    <m/>
    <n v="22000000"/>
    <n v="17233333"/>
    <x v="59"/>
    <d v="2021-08-27T00:00:00"/>
    <d v="2021-12-26T00:00:00"/>
    <n v="121"/>
    <m/>
    <m/>
    <m/>
    <m/>
    <m/>
    <m/>
    <m/>
    <m/>
    <s v="X"/>
    <m/>
    <n v="0.78333331818181817"/>
  </r>
  <r>
    <n v="1"/>
    <s v="CPS-182-2021"/>
    <x v="0"/>
    <s v="FDRS-MC-155-2021"/>
    <s v="https://community.secop.gov.co/Public/Tendering/OpportunityDetail/Index?noticeUID=CO1.NTC.2168930&amp;isFromPublicArea=True&amp;isModal=False"/>
    <x v="1"/>
    <x v="1"/>
    <s v="No aplica"/>
    <s v="PRESTAR LOS SERVICIOS LOGÍSTICOS PARA LA REALIZACIÓN DE LAS ACTIVIDADES REQUERIDAS QUE PERMITAN LLEVAR A CABO LA FASE II DE PRESUPUESTOS PARTICIPATIVOS - VIGENCIA 2022, DE LA LOCALIDAD DE SUMAPAZ"/>
    <x v="0"/>
    <s v="Un Nuevo Contrato Social y Ambiental para la Bogotá del Siglo XXI"/>
    <n v="55"/>
    <s v="Fortalecimiento de cultura ciudadana y su institucionalidad"/>
    <s v="Propósito 5: Construir Bogotá - Región con gobierno abierto, transparente y ciudadanía consciente"/>
    <n v="1691"/>
    <n v="3"/>
    <n v="900693354"/>
    <s v="FUNDACION JUNTOS POR UN PAIS"/>
    <s v="Persona Jurídica"/>
    <m/>
    <m/>
    <m/>
    <n v="16172727"/>
    <m/>
    <n v="1"/>
    <n v="8086363"/>
    <n v="24259090"/>
    <m/>
    <x v="60"/>
    <d v="2021-08-31T00:00:00"/>
    <d v="2021-12-30T00:00:00"/>
    <n v="121"/>
    <n v="1"/>
    <n v="30"/>
    <m/>
    <m/>
    <m/>
    <m/>
    <m/>
    <m/>
    <s v="X"/>
    <m/>
    <n v="0"/>
  </r>
  <r>
    <n v="1"/>
    <s v="CPS-184-2021"/>
    <x v="0"/>
    <s v="FDRS-CD-159-2021"/>
    <s v="https://community.secop.gov.co/Public/Tendering/OpportunityDetail/Index?noticeUID=CO1.NTC.2209866&amp;isFromPublicArea=True&amp;isModal=False"/>
    <x v="0"/>
    <x v="0"/>
    <s v="Prestación de servicios profesionales y de apoyo a la gestión, o para la ejecución de trabajos artísticos que sólo puedan encomendarse a determinadas personas naturales;"/>
    <s v="PRESTAR LOS SERVICIOS PROFESIONALES AL ÁREA DE GESTIÓN DE DESARROLLO LOCAL PARA APOYAR LA PLANEACIÓN, EJECUCIÓN Y SEGUIMIENTO DEL PROYECTO DE INVERSIÓN 1589"/>
    <x v="0"/>
    <s v="Un Nuevo Contrato Social y Ambiental para la Bogotá del Siglo XXI"/>
    <n v="19"/>
    <s v="Vivienda y entornos dignos en el territorio urbano y rural"/>
    <s v="Propósito 1: Hacer un nuevo contrato social para incrementar la inclusión social, productiva y política"/>
    <n v="1589"/>
    <m/>
    <n v="19314816"/>
    <s v="CARLOS EMILIANO ROMERO PUENTES"/>
    <s v="Persona Natural"/>
    <m/>
    <m/>
    <m/>
    <n v="27500000"/>
    <m/>
    <m/>
    <m/>
    <n v="27500000"/>
    <n v="11000000"/>
    <x v="61"/>
    <d v="2021-08-31T00:00:00"/>
    <d v="2022-01-30T00:00:00"/>
    <n v="152"/>
    <m/>
    <m/>
    <m/>
    <m/>
    <m/>
    <m/>
    <m/>
    <s v="X"/>
    <m/>
    <m/>
    <n v="0.4"/>
  </r>
  <r>
    <n v="1"/>
    <s v="CPS-185-2021"/>
    <x v="0"/>
    <s v="FDRS-CD-160-2021"/>
    <s v="https://community.secop.gov.co/Public/Tendering/OpportunityDetail/Index?noticeUID=CO1.NTC.2212178&amp;isFromPublicArea=True&amp;isModal=False"/>
    <x v="0"/>
    <x v="0"/>
    <s v="Prestación de servicios profesionales y de apoyo a la gestión, o para la ejecución de trabajos artísticos que sólo puedan encomendarse a determinadas personas naturales;"/>
    <s v="PRESTAR SUS SERVICIOS PROFESIONALES PARA APOYAR LOS TEMAS SOCIALES RELACIONADOS CON LA META DE EMPLEO LOCAL DE LA ALCALDÍA LOCAL DE SUMAPAZ"/>
    <x v="0"/>
    <s v="Un Nuevo Contrato Social y Ambiental para la Bogotá del Siglo XXI"/>
    <n v="6"/>
    <s v="Sistema Distrital de Cuidado"/>
    <s v="Propósito 1: Hacer un nuevo contrato social para incrementar la inclusión social, productiva y política"/>
    <n v="1637"/>
    <m/>
    <n v="52099210"/>
    <s v="CLAUDIA YAMILE CARREÑO QUIJANO"/>
    <s v="Persona Natural"/>
    <m/>
    <m/>
    <m/>
    <n v="28500000"/>
    <m/>
    <m/>
    <m/>
    <n v="28500000"/>
    <n v="22800000"/>
    <x v="62"/>
    <d v="2021-09-01T00:00:00"/>
    <d v="2022-01-31T00:00:00"/>
    <n v="152"/>
    <m/>
    <m/>
    <m/>
    <m/>
    <m/>
    <m/>
    <m/>
    <s v="X"/>
    <m/>
    <m/>
    <n v="0.8"/>
  </r>
  <r>
    <n v="1"/>
    <s v="CPS-186-2021"/>
    <x v="0"/>
    <s v="FDRS-CD-161-2021"/>
    <s v="https://community.secop.gov.co/Public/Tendering/OpportunityDetail/Index?noticeUID=CO1.NTC.2213544&amp;isFromPublicArea=True&amp;isModal=False"/>
    <x v="0"/>
    <x v="0"/>
    <s v="Prestación de servicios profesionales y de apoyo a la gestión, o para la ejecución de trabajos artísticos que sólo puedan encomendarse a determinadas personas naturales;"/>
    <s v="PRESTAR SUS SERVICIOS COMO AUXILIAR ADMINISTRATIVO PARA OPERATIVIZAR LOS CENTROS DE CONECTIVIDAD CAMPESINA DE LA LOCALIDAD DE SUMAPAZ, DEL PROYECTO 1692"/>
    <x v="0"/>
    <s v="Un Nuevo Contrato Social y Ambiental para la Bogotá del Siglo XXI"/>
    <n v="54"/>
    <s v="Transformación digital y gestión de TIC para un territorio inteligente"/>
    <s v="Propósito 5: Construir Bogotá - Región con gobierno abierto, transparente y ciudadanía consciente"/>
    <n v="1692"/>
    <m/>
    <n v="1007297824"/>
    <s v="ADRIANA LUCIA MARTIN PALACIOS"/>
    <s v="Persona Natural"/>
    <m/>
    <m/>
    <m/>
    <n v="7200000"/>
    <m/>
    <n v="1"/>
    <n v="900000"/>
    <n v="8100000"/>
    <n v="5400000"/>
    <x v="62"/>
    <d v="2021-09-01T00:00:00"/>
    <d v="2021-12-31T00:00:00"/>
    <n v="121"/>
    <m/>
    <m/>
    <m/>
    <m/>
    <m/>
    <m/>
    <m/>
    <s v="X"/>
    <m/>
    <m/>
    <n v="0.66666666666666663"/>
  </r>
  <r>
    <n v="1"/>
    <s v="CPS-188-2021"/>
    <x v="0"/>
    <s v="FDRS-CD-163-2021"/>
    <s v="https://community.secop.gov.co/Public/Tendering/OpportunityDetail/Index?noticeUID=CO1.NTC.2239416&amp;isFromPublicArea=True&amp;isModal=False"/>
    <x v="0"/>
    <x v="0"/>
    <s v="Prestación de servicios profesionales y de apoyo a la gestión, o para la ejecución de trabajos artísticos que sólo puedan encomendarse a determinadas personas naturales;"/>
    <s v="PRESTAR LOS SERVICIOS PROFESIONALES PARA ORIENTAR JURÍDICAMENTE A LAS VÍCTIMAS DEL CONFLICTO ARMADO DE LA LOCALIDAD DE SUMAPAZ EN EL MARCO DEL SIVJRNR"/>
    <x v="0"/>
    <s v="Un Nuevo Contrato Social y Ambiental para la Bogotá del Siglo XXI"/>
    <n v="39"/>
    <s v="Bogotá territorio de paz y atención integral a las víctimas del conflicto armado"/>
    <s v="Propósito 3: Inspirar confianza y legitimidad para vivir sin miedo y ser epicentro de cultura ciudadana, paz y reconciliación"/>
    <n v="1672"/>
    <m/>
    <n v="79705458"/>
    <s v="LUIS GABRIEL RINCON RODRIGUEZ "/>
    <s v="Persona Natural"/>
    <m/>
    <m/>
    <m/>
    <n v="22000000"/>
    <m/>
    <m/>
    <m/>
    <n v="22000000"/>
    <n v="20350000"/>
    <x v="63"/>
    <d v="2021-09-10T00:00:00"/>
    <d v="2022-01-09T00:00:00"/>
    <n v="121"/>
    <m/>
    <m/>
    <m/>
    <m/>
    <m/>
    <m/>
    <m/>
    <s v="X"/>
    <m/>
    <m/>
    <n v="0.92500000000000004"/>
  </r>
  <r>
    <n v="1"/>
    <s v="CPS-189-2021"/>
    <x v="0"/>
    <s v="FDRS-CD-164-2021"/>
    <s v="https://community.secop.gov.co/Public/Tendering/OpportunityDetail/Index?noticeUID=CO1.NTC.2220034&amp;isFromPublicArea=True&amp;isModal=False"/>
    <x v="0"/>
    <x v="0"/>
    <s v="Prestación de servicios profesionales y de apoyo a la gestión, o para la ejecución de trabajos artísticos que sólo puedan encomendarse a determinadas personas naturales;"/>
    <s v="PRESTAR SUS SERVICIOS ARTÍSTICOS Y MUSICALES PARA APOYAR LA GESTIÓN CULTURAL DE LA LOCALIDAD DE SUMAPAZ"/>
    <x v="0"/>
    <s v="Un Nuevo Contrato Social y Ambiental para la Bogotá del Siglo XXI"/>
    <n v="21"/>
    <s v="Creación y vida cotidiana: Apropiación ciudadana del arte, la cultura y el patrimonio, para la democracia cultural"/>
    <s v="Propósito 1: Hacer un nuevo contrato social para incrementar la inclusión social, productiva y política"/>
    <n v="1633"/>
    <m/>
    <n v="11336536"/>
    <s v="HELBERTH ENRIQUE BALLESTAS BARRIOS"/>
    <s v="Persona Natural"/>
    <m/>
    <m/>
    <m/>
    <n v="18000000"/>
    <m/>
    <m/>
    <m/>
    <n v="18000000"/>
    <n v="8700000"/>
    <x v="64"/>
    <d v="2021-09-03T00:00:00"/>
    <d v="2022-01-02T00:00:00"/>
    <n v="121"/>
    <m/>
    <m/>
    <m/>
    <m/>
    <m/>
    <m/>
    <m/>
    <s v="X"/>
    <m/>
    <m/>
    <n v="0.48333333333333334"/>
  </r>
  <r>
    <n v="1"/>
    <s v="CPS-190-2021"/>
    <x v="0"/>
    <s v="FDRS-CD-165-2021"/>
    <s v="https://community.secop.gov.co/Public/Tendering/OpportunityDetail/Index?noticeUID=CO1.NTC.2228920&amp;isFromPublicArea=True&amp;isModal=False"/>
    <x v="0"/>
    <x v="0"/>
    <s v="Prestación de servicios profesionales y de apoyo a la gestión, o para la ejecución de trabajos artísticos que sólo puedan encomendarse a determinadas personas naturales;"/>
    <s v="PRESTAR LOS SERVICIOS PROFESIONALES PARA LA ORIENTACIÓN, FORMULACIÓN, ESTRUCTURACIÓN Y PUESTA EN MARCHA DE INICIATIVAS _x000a_PRODUCTIVAS EN FAVOR DE LAS VÍCTIMAS DEL CONFLICTO ARMADO, RECONOCIDAS Y NO RECONOCIDAS DE LA LOCALIDAD DE SUMAPAZ"/>
    <x v="0"/>
    <s v="Un Nuevo Contrato Social y Ambiental para la Bogotá del Siglo XXI"/>
    <n v="39"/>
    <s v="Bogotá territorio de paz y atención integral a las víctimas del conflicto armado"/>
    <s v="Propósito 3: Inspirar confianza y legitimidad para vivir sin miedo y ser epicentro de cultura ciudadana, paz y reconciliación"/>
    <n v="1672"/>
    <m/>
    <n v="1014256316"/>
    <s v="KAREN NATALIA NEIRA BAUTISTA"/>
    <s v="Persona Natural"/>
    <m/>
    <m/>
    <m/>
    <n v="22000000"/>
    <m/>
    <m/>
    <m/>
    <n v="22000000"/>
    <n v="20716666"/>
    <x v="65"/>
    <d v="2021-09-08T00:00:00"/>
    <d v="2022-01-07T00:00:00"/>
    <n v="121"/>
    <m/>
    <m/>
    <m/>
    <m/>
    <m/>
    <m/>
    <m/>
    <s v="X"/>
    <m/>
    <m/>
    <n v="0.94166663636363634"/>
  </r>
  <r>
    <n v="1"/>
    <s v="CPS-191-2021"/>
    <x v="0"/>
    <s v="FDRS-CD-166-2021"/>
    <s v="https://community.secop.gov.co/Public/Tendering/OpportunityDetail/Index?noticeUID=CO1.NTC.2245340&amp;isFromPublicArea=True&amp;isModal=False"/>
    <x v="0"/>
    <x v="0"/>
    <s v="Prestación de servicios profesionales y de apoyo a la gestión, o para la ejecución de trabajos artísticos que sólo puedan encomendarse a determinadas personas naturales;"/>
    <s v="PRESTAR LOS SERVICIOS COMO AUXILIAR ADMINISTRATIVO EN LA EJECUCIÓN DEL PROYECTO 1587 DE LA ALCALDÍA LOCAL DE SUMAPAZ"/>
    <x v="0"/>
    <s v="Un Nuevo Contrato Social y Ambiental para la Bogotá del Siglo XXI"/>
    <n v="18"/>
    <s v="Cierre de brechas para la inclusión productiva urbano rural"/>
    <s v="Propósito 1: Hacer un nuevo contrato social para incrementar la inclusión social, productiva y política"/>
    <n v="1587"/>
    <m/>
    <n v="20645897"/>
    <s v="YASMIN ANDREA CIFUENTES"/>
    <s v="Persona Natural"/>
    <m/>
    <m/>
    <m/>
    <n v="10400000"/>
    <m/>
    <m/>
    <m/>
    <n v="10400000"/>
    <n v="9186667"/>
    <x v="66"/>
    <d v="2021-09-15T00:00:00"/>
    <d v="2022-01-14T00:00:00"/>
    <n v="121"/>
    <m/>
    <m/>
    <m/>
    <m/>
    <m/>
    <m/>
    <m/>
    <s v="X"/>
    <m/>
    <m/>
    <n v="0.88333336538461538"/>
  </r>
  <r>
    <n v="1"/>
    <s v="CPS-192-2021"/>
    <x v="0"/>
    <s v="FDRS-CD-166-2021"/>
    <s v="https://community.secop.gov.co/Public/Tendering/OpportunityDetail/Index?noticeUID=CO1.NTC.2245340&amp;isFromPublicArea=True&amp;isModal=False"/>
    <x v="0"/>
    <x v="0"/>
    <s v="Prestación de servicios profesionales y de apoyo a la gestión, o para la ejecución de trabajos artísticos que sólo puedan encomendarse a determinadas personas naturales;"/>
    <s v="PRESTAR LOS SERVICIOS COMO AUXILIAR ADMINISTRATIVO EN LA EJECUCIÓN DEL PROYECTO 1587 DE LA ALCALDÍA LOCAL DE SUMAPAZ"/>
    <x v="0"/>
    <s v="Un Nuevo Contrato Social y Ambiental para la Bogotá del Siglo XXI"/>
    <n v="18"/>
    <s v="Cierre de brechas para la inclusión productiva urbano rural"/>
    <s v="Propósito 1: Hacer un nuevo contrato social para incrementar la inclusión social, productiva y política"/>
    <n v="1587"/>
    <m/>
    <n v="1072896239"/>
    <s v="NORBEY DANILO MARTINEZ MORALES_x000a_"/>
    <s v="Persona Natural"/>
    <m/>
    <m/>
    <m/>
    <n v="10400000"/>
    <m/>
    <m/>
    <m/>
    <n v="10400000"/>
    <n v="6846667"/>
    <x v="66"/>
    <d v="2021-09-15T00:00:00"/>
    <d v="2022-01-14T00:00:00"/>
    <n v="121"/>
    <m/>
    <m/>
    <n v="80161199"/>
    <s v="DANIEL FERNANDO TUSSO CORTES"/>
    <d v="2021-10-28T00:00:00"/>
    <n v="6673334"/>
    <m/>
    <s v="X"/>
    <m/>
    <m/>
    <n v="0.6583333653846154"/>
  </r>
  <r>
    <n v="1"/>
    <s v="CPS-193-2021"/>
    <x v="0"/>
    <s v="FDRS-CD-167-2021"/>
    <s v="https://community.secop.gov.co/Public/Tendering/OpportunityDetail/Index?noticeUID=CO1.NTC.2253759&amp;isFromPublicArea=True&amp;isModal=False"/>
    <x v="0"/>
    <x v="0"/>
    <s v="Prestación de servicios profesionales y de apoyo a la gestión, o para la ejecución de trabajos artísticos que sólo puedan encomendarse a determinadas personas naturales;"/>
    <s v="PRESTAR LOS SERVICIOS PROFESIONALES PARA APOYAR LA EJECUCIÓN DE LA META “ATENDER A 150 PERSONAS EN ESTRATEGIAS DE ACCESO A LA JUSTICIA INTEGRAL EN LA CIUDAD” DEL PROYECTO 1683 DE LA ALCALDÍA LOCAL DE SUMAPAZ"/>
    <x v="0"/>
    <s v="Un Nuevo Contrato Social y Ambiental para la Bogotá del Siglo XXI"/>
    <n v="48"/>
    <s v="Plataforma institucional para la seguridad y justicia"/>
    <s v="Propósito 3: Inspirar confianza y legitimidad para vivir sin miedo y ser epicentro de cultura ciudadana, paz y reconciliación"/>
    <n v="1683"/>
    <m/>
    <n v="13706284"/>
    <s v="JHON EDISSON PARDO HERREÑO"/>
    <s v="Persona Natural"/>
    <m/>
    <m/>
    <m/>
    <n v="22000000"/>
    <m/>
    <m/>
    <m/>
    <n v="22000000"/>
    <n v="13016666"/>
    <x v="67"/>
    <d v="2021-09-20T00:00:00"/>
    <d v="2022-01-19T00:00:00"/>
    <n v="121"/>
    <m/>
    <m/>
    <m/>
    <m/>
    <m/>
    <m/>
    <m/>
    <s v="X"/>
    <m/>
    <m/>
    <n v="0.59166663636363637"/>
  </r>
  <r>
    <n v="1"/>
    <s v="CPS-194-2021"/>
    <x v="0"/>
    <s v="FDRS-CD-168-2021"/>
    <s v="https://community.secop.gov.co/Public/Tendering/OpportunityDetail/Index?noticeUID=CO1.NTC.2253596&amp;isFromPublicArea=True&amp;isModal=False"/>
    <x v="0"/>
    <x v="0"/>
    <s v="Prestación de servicios profesionales y de apoyo a la gestión, o para la ejecución de trabajos artísticos que sólo puedan encomendarse a determinadas personas naturales;"/>
    <s v="PRESTAR LOS SERVICIOS PROFESIONALES AL ÁREA DE GESTIÓN DE DESARROLLO LOCAL PARA ORIENTAR A LOS BENEFICIARIOS DEL MEJORAMIENTO HABITACIONAL Y SANEAMIENTO PREDIAL EN EL MARCO DEL PROYECTO DE INVERSIÓN 1589"/>
    <x v="0"/>
    <s v="Un Nuevo Contrato Social y Ambiental para la Bogotá del Siglo XXI"/>
    <n v="19"/>
    <s v="Vivienda y entornos dignos en el territorio urbano y rural"/>
    <s v="Propósito 1: Hacer un nuevo contrato social para incrementar la inclusión social, productiva y política"/>
    <n v="1589"/>
    <m/>
    <n v="1018477511"/>
    <s v="DANIELLA ZABALA AVELLA"/>
    <s v="Persona Natural"/>
    <m/>
    <m/>
    <m/>
    <n v="13095000"/>
    <m/>
    <m/>
    <m/>
    <n v="13095000"/>
    <n v="10767000"/>
    <x v="67"/>
    <d v="2021-09-17T00:00:00"/>
    <d v="2021-12-16T00:00:00"/>
    <n v="90"/>
    <m/>
    <m/>
    <m/>
    <m/>
    <m/>
    <m/>
    <m/>
    <m/>
    <s v="X"/>
    <m/>
    <n v="0.82222222222222219"/>
  </r>
  <r>
    <n v="1"/>
    <s v="CPS-195-2021"/>
    <x v="0"/>
    <s v="FDRS-CD-169-2021"/>
    <s v="https://community.secop.gov.co/Public/Tendering/OpportunityDetail/Index?noticeUID=CO1.NTC.2263148&amp;isFromPublicArea=True&amp;isModal=False"/>
    <x v="0"/>
    <x v="0"/>
    <s v="Prestación de servicios profesionales y de apoyo a la gestión, o para la ejecución de trabajos artísticos que sólo puedan encomendarse a determinadas personas naturales;"/>
    <s v="PRESTAR LOS SERVICIOS PROFESIONALES PARA APOYAR LA EJECUCIÓN DE LA META ATENDER A 200 PERSONAS EN ESTRATEGIAS DE ACCESO A LA JUSTICIA INTEGRAL EN LA CIUDAD DEL PROYECTO 1683 DE LA ALCALDÍA LOCAL DE SUMAPAZ"/>
    <x v="0"/>
    <s v="Un Nuevo Contrato Social y Ambiental para la Bogotá del Siglo XXI"/>
    <n v="48"/>
    <s v="Plataforma institucional para la seguridad y justicia"/>
    <s v="Propósito 3: Inspirar confianza y legitimidad para vivir sin miedo y ser epicentro de cultura ciudadana, paz y reconciliación"/>
    <n v="1683"/>
    <m/>
    <n v="1023029369"/>
    <s v="KAREN NAYIBE MARTINEZ MOLINA"/>
    <s v="Persona Natural"/>
    <m/>
    <m/>
    <m/>
    <n v="22000000"/>
    <m/>
    <m/>
    <m/>
    <n v="22000000"/>
    <n v="12650000"/>
    <x v="68"/>
    <d v="2021-09-22T00:00:00"/>
    <d v="2022-01-21T00:00:00"/>
    <n v="121"/>
    <m/>
    <m/>
    <m/>
    <m/>
    <m/>
    <m/>
    <m/>
    <s v="X"/>
    <m/>
    <m/>
    <n v="0.57499999999999996"/>
  </r>
  <r>
    <n v="1"/>
    <s v="CPS-196-2021"/>
    <x v="0"/>
    <s v="FDRS-SAMC-154-2021."/>
    <s v="https://community.secop.gov.co/Public/Tendering/OpportunityDetail/Index?noticeUID=CO1.NTC.2214345&amp;isFromPublicArea=True&amp;isModal=False"/>
    <x v="1"/>
    <x v="2"/>
    <s v="Selección abreviada por menor cuantía "/>
    <s v="PRESTAR EL SERVICIO DE MANTENIMIENTO PREVENTIVO Y CORRECTIVO DE LOS VEHÍCULOS LIVIANOS DE PROPIEDAD, GUARDA O TENENCIA DEL FONDO DE DESARROLLO RURAL DE SUMAPAZ CON SUMINISTRO DE REPUESTOS, LLANTAS, INSUMOS Y MANO DE OBRA"/>
    <x v="1"/>
    <s v="Un Nuevo Contrato Social y Ambiental para la Bogotá del Siglo XXI"/>
    <s v="No aplica"/>
    <m/>
    <m/>
    <m/>
    <n v="7"/>
    <n v="830070987"/>
    <s v="HYUNDAUTOS SAS"/>
    <s v="Persona Jurídica"/>
    <m/>
    <m/>
    <m/>
    <n v="126627859"/>
    <m/>
    <m/>
    <m/>
    <n v="126627859"/>
    <m/>
    <x v="69"/>
    <d v="2021-09-28T00:00:00"/>
    <d v="2022-04-27T00:00:00"/>
    <n v="211"/>
    <m/>
    <m/>
    <m/>
    <m/>
    <m/>
    <m/>
    <m/>
    <s v="X"/>
    <m/>
    <m/>
    <n v="0"/>
  </r>
  <r>
    <n v="1"/>
    <s v="CPS-197-2021"/>
    <x v="0"/>
    <s v="FDRS-CD-170-2021"/>
    <s v="https://community.secop.gov.co/Public/Tendering/OpportunityDetail/Index?noticeUID=CO1.NTC.2279942&amp;isFromPublicArea=True&amp;isModal=False"/>
    <x v="0"/>
    <x v="0"/>
    <s v="Prestación de servicios profesionales y de apoyo a la gestión, o para la ejecución de trabajos artísticos que sólo puedan encomendarse a determinadas personas naturales;"/>
    <s v="PRESTAR LOS SERVICIOS PROFESIONALES PARA ORIENTAR JURÍDICAMENTE A LAS VÍCTIMAS DEL CONFLICTO ARMADO DE LA LOCALIDAD DE SUMAPAZ EN EL MARCO DEL SIVJRNR"/>
    <x v="0"/>
    <s v="Un Nuevo Contrato Social y Ambiental para la Bogotá del Siglo XXI"/>
    <n v="39"/>
    <s v="Bogotá territorio de paz y atención integral a las víctimas del conflicto armado"/>
    <s v="Propósito 3: Inspirar confianza y legitimidad para vivir sin miedo y ser epicentro de cultura ciudadana, paz y reconciliación"/>
    <n v="1672"/>
    <m/>
    <n v="1030609055"/>
    <s v="CARLOS ANDRES AMEZQUITA ANGULO"/>
    <s v="Persona Natural"/>
    <m/>
    <m/>
    <m/>
    <n v="16500000"/>
    <m/>
    <m/>
    <m/>
    <n v="16500000"/>
    <n v="16499999"/>
    <x v="70"/>
    <d v="2021-09-29T00:00:00"/>
    <d v="2021-12-28T00:00:00"/>
    <n v="90"/>
    <m/>
    <m/>
    <m/>
    <m/>
    <m/>
    <m/>
    <m/>
    <m/>
    <s v="X"/>
    <m/>
    <n v="0.99999993939393939"/>
  </r>
  <r>
    <n v="1"/>
    <s v="CCO-198-2021"/>
    <x v="0"/>
    <s v="FDRS-CMA-153-2021"/>
    <s v="https://www.contratos.gov.co/consultas/detalleProceso.do?numConstancia=21-15-12218290&amp;g-recaptcha-response=03AGdBq27mIY8QQeeV3cDXok2SihZJqZb-aDNv42aFnaLOt-BqzsL-odTiAoxopDMAmFPcPMAFwVTJq6-frPsP0URP49ozFpDYYEtCtTM-dKMCsDjhTky6wpjCqqRmtHv6cAbjtU852cQnzegvxUhsSf6v1oWqaYVIPUYOiuSq6jgAEggTpPi3aZ51JMQMz0wzeohOuUuDxDIcy3nA1oTMQS_en2d-Z9EYg8F5mZciQmWmH4C05sYy_ns6CUGjVBAN5OKp4LkvyehFyx5a1Sk32l8xqMQaJzag97InyAyk7mUHUTP3WyRI7PdOczyEfZFnABquxGuzNXUr_soJtWos5aYa5GcunKNEt3-FHJEWnYViDgYGCF6-Od8iZQkaTu-aYdlb-DDJ5R1yMq0F8HwuJPetbtDVzVmWBnPWziwJ9k5zgDlZM9aAOO8_xWPTfE1I-I9fSHAavtl_zsVFkBjBn9QzxzZq8sLE6qc3M_vocFNeygrJMqYwEpNaRkyx5g7ud9fsa46jpnEUNXl-aNqO3Dg0ffoNK13M9g"/>
    <x v="7"/>
    <x v="4"/>
    <s v="No aplica"/>
    <s v="DIAGNÓSTICOS, ESTUDIOS Y DISEÑOS PARA LA CONSERVACIÓN Y/O CONSTRUCCIÓN DE PUENTES SOBRE CORRIENTES DE AGUA DE LA LOCALIDAD DE SUMAPAZ"/>
    <x v="0"/>
    <s v="Un Nuevo Contrato Social y Ambiental para la Bogotá del Siglo XXI"/>
    <n v="49"/>
    <s v="Movilidad segura, sostenible y accesible"/>
    <s v="Propósito 4: Hacer de Bogotá Región un modelo de movilidad multimodal, incluyente y sostenible"/>
    <n v="1688"/>
    <n v="4"/>
    <n v="901538309"/>
    <s v="CONSORCIO CONSTRU PUENTES SUMAPAZ 153"/>
    <s v="Consorcio"/>
    <n v="830010893"/>
    <s v="GEOCING S.A.S"/>
    <n v="0.05"/>
    <n v="562070742"/>
    <m/>
    <m/>
    <m/>
    <n v="562070742"/>
    <m/>
    <x v="71"/>
    <m/>
    <m/>
    <m/>
    <m/>
    <m/>
    <m/>
    <m/>
    <m/>
    <m/>
    <s v="X"/>
    <m/>
    <m/>
    <m/>
    <n v="0"/>
  </r>
  <r>
    <n v="0"/>
    <s v="CCO-198-2021"/>
    <x v="0"/>
    <s v="FDRS-CMA-153-2021"/>
    <s v="https://www.contratos.gov.co/consultas/detalleProceso.do?numConstancia=21-15-12218290&amp;g-recaptcha-response=03AGdBq27mIY8QQeeV3cDXok2SihZJqZb-aDNv42aFnaLOt-BqzsL-odTiAoxopDMAmFPcPMAFwVTJq6-frPsP0URP49ozFpDYYEtCtTM-dKMCsDjhTky6wpjCqqRmtHv6cAbjtU852cQnzegvxUhsSf6v1oWqaYVIPUYOiuSq6jgAEggTpPi3aZ51JMQMz0wzeohOuUuDxDIcy3nA1oTMQS_en2d-Z9EYg8F5mZciQmWmH4C05sYy_ns6CUGjVBAN5OKp4LkvyehFyx5a1Sk32l8xqMQaJzag97InyAyk7mUHUTP3WyRI7PdOczyEfZFnABquxGuzNXUr_soJtWos5aYa5GcunKNEt3-FHJEWnYViDgYGCF6-Od8iZQkaTu-aYdlb-DDJ5R1yMq0F8HwuJPetbtDVzVmWBnPWziwJ9k5zgDlZM9aAOO8_xWPTfE1I-I9fSHAavtl_zsVFkBjBn9QzxzZq8sLE6qc3M_vocFNeygrJMqYwEpNaRkyx5g7ud9fsa46jpnEUNXl-aNqO3Dg0ffoNK13M9g"/>
    <x v="7"/>
    <x v="4"/>
    <s v="No aplica"/>
    <s v="DIAGNÓSTICOS, ESTUDIOS Y DISEÑOS PARA LA CONSERVACIÓN Y/O CONSTRUCCIÓN DE PUENTES SOBRE CORRIENTES DE AGUA DE LA LOCALIDAD DE SUMAPAZ"/>
    <x v="0"/>
    <s v="Un Nuevo Contrato Social y Ambiental para la Bogotá del Siglo XXI"/>
    <n v="49"/>
    <s v="Movilidad segura, sostenible y accesible"/>
    <s v="Propósito 4: Hacer de Bogotá Región un modelo de movilidad multimodal, incluyente y sostenible"/>
    <n v="1688"/>
    <n v="4"/>
    <n v="901538309"/>
    <s v="CONSORCIO CONSTRU PUENTES SUMAPAZ 153"/>
    <s v="Consorcio"/>
    <n v="901198163"/>
    <s v="SHM INGENIERIA S.A.S"/>
    <n v="0.45"/>
    <m/>
    <m/>
    <m/>
    <m/>
    <m/>
    <m/>
    <x v="71"/>
    <m/>
    <m/>
    <m/>
    <m/>
    <m/>
    <m/>
    <m/>
    <m/>
    <m/>
    <m/>
    <m/>
    <m/>
    <m/>
    <s v="-"/>
  </r>
  <r>
    <n v="0"/>
    <s v="CCO-198-2021"/>
    <x v="0"/>
    <s v="FDRS-CMA-153-2021"/>
    <s v="https://www.contratos.gov.co/consultas/detalleProceso.do?numConstancia=21-15-12218290&amp;g-recaptcha-response=03AGdBq27mIY8QQeeV3cDXok2SihZJqZb-aDNv42aFnaLOt-BqzsL-odTiAoxopDMAmFPcPMAFwVTJq6-frPsP0URP49ozFpDYYEtCtTM-dKMCsDjhTky6wpjCqqRmtHv6cAbjtU852cQnzegvxUhsSf6v1oWqaYVIPUYOiuSq6jgAEggTpPi3aZ51JMQMz0wzeohOuUuDxDIcy3nA1oTMQS_en2d-Z9EYg8F5mZciQmWmH4C05sYy_ns6CUGjVBAN5OKp4LkvyehFyx5a1Sk32l8xqMQaJzag97InyAyk7mUHUTP3WyRI7PdOczyEfZFnABquxGuzNXUr_soJtWos5aYa5GcunKNEt3-FHJEWnYViDgYGCF6-Od8iZQkaTu-aYdlb-DDJ5R1yMq0F8HwuJPetbtDVzVmWBnPWziwJ9k5zgDlZM9aAOO8_xWPTfE1I-I9fSHAavtl_zsVFkBjBn9QzxzZq8sLE6qc3M_vocFNeygrJMqYwEpNaRkyx5g7ud9fsa46jpnEUNXl-aNqO3Dg0ffoNK13M9g"/>
    <x v="7"/>
    <x v="4"/>
    <s v="No aplica"/>
    <s v="DIAGNÓSTICOS, ESTUDIOS Y DISEÑOS PARA LA CONSERVACIÓN Y/O CONSTRUCCIÓN DE PUENTES SOBRE CORRIENTES DE AGUA DE LA LOCALIDAD DE SUMAPAZ"/>
    <x v="0"/>
    <s v="Un Nuevo Contrato Social y Ambiental para la Bogotá del Siglo XXI"/>
    <n v="49"/>
    <s v="Movilidad segura, sostenible y accesible"/>
    <s v="Propósito 4: Hacer de Bogotá Región un modelo de movilidad multimodal, incluyente y sostenible"/>
    <n v="1688"/>
    <n v="4"/>
    <n v="901538309"/>
    <s v="CONSORCIO CONSTRU PUENTES SUMAPAZ 153"/>
    <s v="Consorcio"/>
    <n v="900424306"/>
    <s v="SEGO INGENIERIA S.A.S"/>
    <n v="0.5"/>
    <m/>
    <m/>
    <m/>
    <m/>
    <m/>
    <m/>
    <x v="71"/>
    <m/>
    <m/>
    <m/>
    <m/>
    <m/>
    <m/>
    <m/>
    <m/>
    <m/>
    <m/>
    <m/>
    <m/>
    <m/>
    <s v="-"/>
  </r>
  <r>
    <n v="1"/>
    <s v="CPS-199-2021"/>
    <x v="0"/>
    <s v="FDRS-LP-149-2021"/>
    <s v="https://community.secop.gov.co/Public/Tendering/OpportunityDetail/Index?noticeUID=CO1.NTC.2200801&amp;isFromPublicArea=True&amp;isModal=False"/>
    <x v="1"/>
    <x v="3"/>
    <s v="No aplica"/>
    <s v="PRESTAR EL SERVICIO DE EMPLEABILIDAD PARA EL DESARROLLO DE LAS ACTIVIDADES EN MISIÓN DEL FONDO DE DESARROLLO RURAL DE SUMAPAZ"/>
    <x v="0"/>
    <s v="Un Nuevo Contrato Social y Ambiental para la Bogotá del Siglo XXI"/>
    <n v="6"/>
    <s v="Sistema Distrital de Cuidado"/>
    <s v="Propósito 1: Hacer un nuevo contrato social para incrementar la inclusión social, productiva y política"/>
    <n v="1637"/>
    <n v="2"/>
    <n v="901023218"/>
    <s v="HQ5 SAS"/>
    <s v="Persona Jurídica"/>
    <m/>
    <m/>
    <m/>
    <n v="4356000000"/>
    <m/>
    <n v="1"/>
    <n v="648200000"/>
    <n v="5004200000"/>
    <n v="2440894066"/>
    <x v="72"/>
    <d v="2021-10-04T00:00:00"/>
    <d v="2022-04-03T00:00:00"/>
    <n v="181"/>
    <m/>
    <m/>
    <m/>
    <m/>
    <m/>
    <m/>
    <m/>
    <s v="X"/>
    <m/>
    <m/>
    <n v="0.48776908716677991"/>
  </r>
  <r>
    <n v="0"/>
    <s v="CPS-199-2021"/>
    <x v="0"/>
    <s v="FDRS-LP-149-2021"/>
    <s v="https://community.secop.gov.co/Public/Tendering/OpportunityDetail/Index?noticeUID=CO1.NTC.2200801&amp;isFromPublicArea=True&amp;isModal=False"/>
    <x v="1"/>
    <x v="3"/>
    <s v="No aplica"/>
    <s v="PRESTAR EL SERVICIO DE EMPLEABILIDAD PARA EL DESARROLLO DE LAS ACTIVIDADES EN MISIÓN DEL FONDO DE DESARROLLO RURAL DE SUMAPAZ"/>
    <x v="0"/>
    <s v="Un Nuevo Contrato Social y Ambiental para la Bogotá del Siglo XXI"/>
    <n v="6"/>
    <s v="Sistema Distrital de Cuidado"/>
    <s v="Propósito 1: Hacer un nuevo contrato social para incrementar la inclusión social, productiva y política"/>
    <n v="1641"/>
    <n v="2"/>
    <n v="901023218"/>
    <s v="HQ5 SAS"/>
    <s v="Persona Jurídica"/>
    <m/>
    <m/>
    <m/>
    <n v="450000000"/>
    <m/>
    <m/>
    <m/>
    <n v="450000000"/>
    <n v="159764181"/>
    <x v="72"/>
    <d v="2021-10-04T00:00:00"/>
    <d v="2022-04-03T00:00:00"/>
    <n v="181"/>
    <m/>
    <m/>
    <m/>
    <m/>
    <m/>
    <m/>
    <m/>
    <s v="X"/>
    <m/>
    <m/>
    <n v="0.35503151333333333"/>
  </r>
  <r>
    <n v="0"/>
    <s v="CPS-199-2021"/>
    <x v="0"/>
    <s v="FDRS-LP-149-2021"/>
    <s v="https://community.secop.gov.co/Public/Tendering/OpportunityDetail/Index?noticeUID=CO1.NTC.2200801&amp;isFromPublicArea=True&amp;isModal=False"/>
    <x v="1"/>
    <x v="3"/>
    <s v="No aplica"/>
    <s v="PRESTAR EL SERVICIO DE EMPLEABILIDAD PARA EL DESARROLLO DE LAS ACTIVIDADES EN MISIÓN DEL FONDO DE DESARROLLO RURAL DE SUMAPAZ"/>
    <x v="0"/>
    <s v="Un Nuevo Contrato Social y Ambiental para la Bogotá del Siglo XXI"/>
    <n v="20"/>
    <s v="Bogotá, referente en cultura, deporte, recreación y actividad física, con parques para el desarrollo y la salud"/>
    <s v="Propósito 1: Hacer un nuevo contrato social para incrementar la inclusión social, productiva y política"/>
    <n v="1590"/>
    <n v="2"/>
    <n v="901023218"/>
    <s v="HQ5 SAS"/>
    <s v="Persona Jurídica"/>
    <m/>
    <m/>
    <m/>
    <n v="150000000"/>
    <m/>
    <m/>
    <m/>
    <n v="150000000"/>
    <n v="64882090"/>
    <x v="72"/>
    <d v="2021-10-04T00:00:00"/>
    <d v="2022-04-03T00:00:00"/>
    <n v="181"/>
    <m/>
    <m/>
    <m/>
    <m/>
    <m/>
    <m/>
    <m/>
    <s v="X"/>
    <m/>
    <m/>
    <n v="0.43254726666666665"/>
  </r>
  <r>
    <n v="0"/>
    <s v="CPS-199-2021"/>
    <x v="0"/>
    <s v="FDRS-LP-149-2021"/>
    <s v="https://community.secop.gov.co/Public/Tendering/OpportunityDetail/Index?noticeUID=CO1.NTC.2200801&amp;isFromPublicArea=True&amp;isModal=False"/>
    <x v="1"/>
    <x v="3"/>
    <s v="No aplica"/>
    <s v="PRESTAR EL SERVICIO DE EMPLEABILIDAD PARA EL DESARROLLO DE LAS ACTIVIDADES EN MISIÓN DEL FONDO DE DESARROLLO RURAL DE SUMAPAZ"/>
    <x v="0"/>
    <s v="Un Nuevo Contrato Social y Ambiental para la Bogotá del Siglo XXI"/>
    <n v="28"/>
    <s v="Bogotá protectora de sus recursos naturales"/>
    <s v="Propósito 2 : Cambiar Nuestros Hábitos de Vida para Reverdecer a Bogotá y Adaptarnos y Mitigar la Crisis Climática"/>
    <n v="1648"/>
    <n v="2"/>
    <n v="901023218"/>
    <s v="HQ5 SAS"/>
    <s v="Persona Jurídica"/>
    <m/>
    <m/>
    <m/>
    <n v="48000000"/>
    <m/>
    <m/>
    <m/>
    <n v="48000000"/>
    <n v="27041045"/>
    <x v="72"/>
    <d v="2021-10-04T00:00:00"/>
    <d v="2022-04-03T00:00:00"/>
    <n v="181"/>
    <m/>
    <m/>
    <m/>
    <m/>
    <m/>
    <m/>
    <m/>
    <s v="X"/>
    <m/>
    <m/>
    <n v="0.56335510416666668"/>
  </r>
  <r>
    <n v="0"/>
    <s v="CPS-199-2021"/>
    <x v="0"/>
    <s v="FDRS-LP-149-2021"/>
    <s v="https://community.secop.gov.co/Public/Tendering/OpportunityDetail/Index?noticeUID=CO1.NTC.2200801&amp;isFromPublicArea=True&amp;isModal=False"/>
    <x v="1"/>
    <x v="3"/>
    <s v="No aplica"/>
    <s v="PRESTAR EL SERVICIO DE EMPLEABILIDAD PARA EL DESARROLLO DE LAS ACTIVIDADES EN MISIÓN DEL FONDO DE DESARROLLO RURAL DE SUMAPAZ"/>
    <x v="0"/>
    <s v="Un Nuevo Contrato Social y Ambiental para la Bogotá del Siglo XXI"/>
    <n v="28"/>
    <s v="Bogotá protectora de sus recursos naturales"/>
    <s v="Propósito 2 : Cambiar Nuestros Hábitos de Vida para Reverdecer a Bogotá y Adaptarnos y Mitigar la Crisis Climática"/>
    <n v="1651"/>
    <n v="2"/>
    <n v="901023218"/>
    <s v="HQ5 SAS"/>
    <s v="Persona Jurídica"/>
    <m/>
    <m/>
    <m/>
    <n v="96000000"/>
    <m/>
    <m/>
    <m/>
    <n v="96000000"/>
    <n v="54082090"/>
    <x v="72"/>
    <d v="2021-10-04T00:00:00"/>
    <d v="2022-04-03T00:00:00"/>
    <n v="181"/>
    <m/>
    <m/>
    <m/>
    <m/>
    <m/>
    <m/>
    <m/>
    <s v="X"/>
    <m/>
    <m/>
    <n v="0.56335510416666668"/>
  </r>
  <r>
    <n v="0"/>
    <s v="CPS-199-2021"/>
    <x v="0"/>
    <s v="FDRS-LP-149-2021"/>
    <s v="https://community.secop.gov.co/Public/Tendering/OpportunityDetail/Index?noticeUID=CO1.NTC.2200801&amp;isFromPublicArea=True&amp;isModal=False"/>
    <x v="1"/>
    <x v="3"/>
    <s v="No aplica"/>
    <s v="PRESTAR EL SERVICIO DE EMPLEABILIDAD PARA EL DESARROLLO DE LAS ACTIVIDADES EN MISIÓN DEL FONDO DE DESARROLLO RURAL DE SUMAPAZ"/>
    <x v="0"/>
    <s v="Un Nuevo Contrato Social y Ambiental para la Bogotá del Siglo XXI"/>
    <n v="30"/>
    <s v="Eficiencia en la atención de emergencias"/>
    <s v="Propósito 2 : Cambiar Nuestros Hábitos de Vida para Reverdecer a Bogotá y Adaptarnos y Mitigar la Crisis Climática"/>
    <n v="1652"/>
    <n v="2"/>
    <n v="901023218"/>
    <s v="HQ5 SAS"/>
    <s v="Persona Jurídica"/>
    <m/>
    <m/>
    <m/>
    <n v="48000000"/>
    <m/>
    <m/>
    <m/>
    <n v="48000000"/>
    <n v="27041045"/>
    <x v="72"/>
    <d v="2021-10-04T00:00:00"/>
    <d v="2022-04-03T00:00:00"/>
    <n v="181"/>
    <m/>
    <m/>
    <m/>
    <m/>
    <m/>
    <m/>
    <m/>
    <s v="X"/>
    <m/>
    <m/>
    <n v="0.56335510416666668"/>
  </r>
  <r>
    <n v="0"/>
    <s v="CPS-199-2021"/>
    <x v="0"/>
    <s v="FDRS-LP-149-2021"/>
    <s v="https://community.secop.gov.co/Public/Tendering/OpportunityDetail/Index?noticeUID=CO1.NTC.2200801&amp;isFromPublicArea=True&amp;isModal=False"/>
    <x v="1"/>
    <x v="3"/>
    <s v="No aplica"/>
    <s v="AJUSTE RESOLUCIÓN 057 DE 2021: PRESTAR EL SERVICIO DE EMPLEABILIDAD PARA EL DESARROLLO DE LAS ACTIVIDADES EN MISIÓN DEL FONDO DE DESARROLLO RURAL DE SUMAPAZ."/>
    <x v="0"/>
    <s v="Un Nuevo Contrato Social y Ambiental para la Bogotá del Siglo XXI"/>
    <n v="21"/>
    <s v="Creación y vida cotidiana: Apropiación ciudadana del arte, la cultura y el patrimonio, para la democracia cultural"/>
    <s v="Propósito 1: Hacer un nuevo contrato social para incrementar la inclusión social, productiva y política"/>
    <n v="1633"/>
    <n v="2"/>
    <n v="901023218"/>
    <s v="HQ5 SAS"/>
    <s v="Persona Jurídica"/>
    <m/>
    <m/>
    <m/>
    <n v="95655830"/>
    <m/>
    <m/>
    <m/>
    <n v="95655830"/>
    <n v="19131166"/>
    <x v="73"/>
    <d v="2021-10-04T00:00:00"/>
    <d v="2022-04-03T00:00:00"/>
    <n v="181"/>
    <m/>
    <m/>
    <m/>
    <m/>
    <m/>
    <m/>
    <m/>
    <m/>
    <m/>
    <m/>
    <m/>
  </r>
  <r>
    <n v="1"/>
    <s v="CPS-200-2021"/>
    <x v="0"/>
    <s v="FDRS-CD-171-2021"/>
    <s v="https://community.secop.gov.co/Public/Tendering/OpportunityDetail/Index?noticeUID=CO1.NTC.2332071&amp;isFromPublicArea=True&amp;isModal=False"/>
    <x v="0"/>
    <x v="0"/>
    <s v="Prestación de servicios profesionales y de apoyo a la gestión, o para la ejecución de trabajos artísticos que sólo puedan encomendarse a determinadas personas naturales;"/>
    <s v="PRESTAR LOS SERVICIOS PROFESIONALES PARA APOYAR LAS ACTIVIDADES DE RESTAURACIÓN ECOLÓGICA EN LA LOCALIDAD DE SUMAPAZ"/>
    <x v="0"/>
    <s v="Un Nuevo Contrato Social y Ambiental para la Bogotá del Siglo XXI"/>
    <n v="28"/>
    <s v="Bogotá protectora de sus recursos naturales"/>
    <s v="Propósito 2 : Cambiar Nuestros Hábitos de Vida para Reverdecer a Bogotá y Adaptarnos y Mitigar la Crisis Climática"/>
    <n v="1651"/>
    <m/>
    <n v="1014280764"/>
    <s v="LUIS MARIO REYES MUNEVAR"/>
    <s v="Persona Natural"/>
    <m/>
    <m/>
    <m/>
    <n v="17460000"/>
    <m/>
    <m/>
    <m/>
    <n v="17460000"/>
    <n v="5674500"/>
    <x v="74"/>
    <d v="2021-10-22T00:00:00"/>
    <d v="2022-02-21T00:00:00"/>
    <n v="122"/>
    <m/>
    <m/>
    <m/>
    <m/>
    <m/>
    <m/>
    <m/>
    <s v="X"/>
    <m/>
    <m/>
    <n v="0.32500000000000001"/>
  </r>
  <r>
    <n v="1"/>
    <s v="CPS-201-2021"/>
    <x v="0"/>
    <s v="FDRS-CD-173-2021"/>
    <s v="https://community.secop.gov.co/Public/Tendering/OpportunityDetail/Index?noticeUID=CO1.NTC.2334550&amp;isFromPublicArea=True&amp;isModal=False"/>
    <x v="0"/>
    <x v="0"/>
    <s v="Prestación de servicios profesionales y de apoyo a la gestión, o para la ejecución de trabajos artísticos que sólo puedan encomendarse a determinadas personas naturales;"/>
    <s v="PRESTAR LOS SERVICIOS COMO AUXILIAR DE CONSTRUCCIÓN PARA LAS OBRAS A EJECUTAR EN EL MARCO DEL PROYECTO DE INVERSIÓN 1589"/>
    <x v="0"/>
    <s v="Un Nuevo Contrato Social y Ambiental para la Bogotá del Siglo XXI"/>
    <n v="19"/>
    <s v="Vivienda y entornos dignos en el territorio urbano y rural"/>
    <s v="Propósito 1: Hacer un nuevo contrato social para incrementar la inclusión social, productiva y política"/>
    <n v="1589"/>
    <m/>
    <n v="79632427"/>
    <s v="HECTOR GERARDO IBAÑEZ QUINTERO"/>
    <s v="Persona Natural"/>
    <m/>
    <m/>
    <m/>
    <n v="5200000"/>
    <m/>
    <m/>
    <m/>
    <n v="5200000"/>
    <n v="2600000"/>
    <x v="75"/>
    <d v="2021-10-25T00:00:00"/>
    <d v="2021-12-24T00:00:00"/>
    <n v="60"/>
    <m/>
    <m/>
    <m/>
    <m/>
    <m/>
    <m/>
    <m/>
    <m/>
    <s v="X"/>
    <m/>
    <n v="0.5"/>
  </r>
  <r>
    <n v="1"/>
    <s v="CPS-202-2021"/>
    <x v="0"/>
    <s v="FDRS-CD-174-2021"/>
    <s v="https://community.secop.gov.co/Public/Tendering/OpportunityDetail/Index?noticeUID=CO1.NTC.2332283&amp;isFromPublicArea=True&amp;isModal=False"/>
    <x v="0"/>
    <x v="0"/>
    <s v="Prestación de servicios profesionales y de apoyo a la gestión, o para la ejecución de trabajos artísticos que sólo puedan encomendarse a determinadas personas naturales;"/>
    <s v="PRESTAR SUS SERVICIOS COMO AUXILIAR DE APOYO ADMINISTRATIVO AL ÁREA DE GESTIÓN DEL DESARROLLO LOCAL EN LA ALCALDÍA LOCAL DE SUMAPAZ"/>
    <x v="0"/>
    <s v="Un Nuevo Contrato Social y Ambiental para la Bogotá del Siglo XXI"/>
    <n v="57"/>
    <s v="Gestión pública local"/>
    <s v="Propósito 5: Construir Bogotá - Región con gobierno abierto, transparente y ciudadanía consciente"/>
    <n v="1696"/>
    <m/>
    <n v="1013589893"/>
    <s v="LINA MARCELA SALAZAR BERMUDEZ"/>
    <s v="Persona Natural"/>
    <m/>
    <m/>
    <m/>
    <n v="6600000"/>
    <m/>
    <m/>
    <m/>
    <n v="6600000"/>
    <m/>
    <x v="74"/>
    <d v="2021-10-25T00:00:00"/>
    <d v="2022-01-24T00:00:00"/>
    <n v="91"/>
    <m/>
    <m/>
    <m/>
    <m/>
    <m/>
    <m/>
    <m/>
    <s v="X"/>
    <m/>
    <m/>
    <n v="0"/>
  </r>
  <r>
    <n v="1"/>
    <s v="CPS-203-2021"/>
    <x v="0"/>
    <s v="FDRS-CD-176-2021"/>
    <s v="https://community.secop.gov.co/Public/Tendering/OpportunityDetail/Index?noticeUID=CO1.NTC.2350413&amp;isFromPublicArea=True&amp;isModal=False"/>
    <x v="0"/>
    <x v="0"/>
    <s v="Prestación de servicios profesionales y de apoyo a la gestión, o para la ejecución de trabajos artísticos que sólo puedan encomendarse a determinadas personas naturales;"/>
    <s v="PRESTAR LOS SERVICIOS PROFESIONALES ESPECIALIZADOS PARA QUE RINDA DICTAMEN PERICIAL Y LO SUSTENTE EN AUDIENCIA DE PRUEBAS, ANTE EL JUZGADO 32 ADMINISTRATIVO DEL CIRCUITO DE BOGOTÁ, DENTRO DEL PROCESO CONTROVERSIA CONTRACTUAL RADICADO. 11001333603220170011600"/>
    <x v="1"/>
    <s v="Un Nuevo Contrato Social y Ambiental para la Bogotá del Siglo XXI"/>
    <s v="No aplica"/>
    <s v=" "/>
    <s v=" "/>
    <m/>
    <m/>
    <n v="19156526"/>
    <s v="WALDO JESUS ORTIZ ROMERO"/>
    <s v="Persona Natural"/>
    <m/>
    <m/>
    <m/>
    <n v="10000000"/>
    <m/>
    <m/>
    <m/>
    <n v="10000000"/>
    <n v="6000000"/>
    <x v="76"/>
    <d v="2021-10-29T00:00:00"/>
    <d v="2022-02-15T00:00:00"/>
    <n v="109"/>
    <m/>
    <m/>
    <m/>
    <m/>
    <m/>
    <m/>
    <m/>
    <s v="X"/>
    <m/>
    <m/>
    <n v="0.6"/>
  </r>
  <r>
    <n v="1"/>
    <s v="CPS-205-2021"/>
    <x v="0"/>
    <s v="FDRS-CD-187-2021"/>
    <s v="https://community.secop.gov.co/Public/Tendering/OpportunityDetail/Index?noticeUID=CO1.NTC.2417058&amp;isFromPublicArea=True&amp;isModal=False"/>
    <x v="0"/>
    <x v="0"/>
    <s v="Prestación de servicios profesionales y de apoyo a la gestión, o para la ejecución de trabajos artísticos que sólo puedan encomendarse a determinadas personas naturales;"/>
    <s v="PRESTAR LOS SERVICIOS PROFESIONALES ESPECIALIZADOS PARA APOYAR LA EJECUCIÓN DEL PROYECTO 1643 &quot; MEJORES CONDICIONES DE SALUD EN LA RURALIDAD"/>
    <x v="0"/>
    <s v="Un Nuevo Contrato Social y Ambiental para la Bogotá del Siglo XXI"/>
    <n v="6"/>
    <s v="Sistema Distrital de Cuidado"/>
    <s v="Propósito 1: Hacer un nuevo contrato social para incrementar la inclusión social, productiva y política"/>
    <n v="1643"/>
    <m/>
    <n v="1022991460"/>
    <s v="MARIA CAMILA NIEVES PARRA"/>
    <s v="Persona Natural"/>
    <m/>
    <m/>
    <m/>
    <n v="14000000"/>
    <m/>
    <m/>
    <m/>
    <n v="14000000"/>
    <n v="8400000"/>
    <x v="77"/>
    <d v="2021-11-25T00:00:00"/>
    <d v="2022-01-24T00:00:00"/>
    <n v="60"/>
    <m/>
    <m/>
    <m/>
    <m/>
    <m/>
    <m/>
    <m/>
    <s v="X"/>
    <m/>
    <m/>
    <n v="0.6"/>
  </r>
  <r>
    <n v="1"/>
    <s v="CIA-206-2021"/>
    <x v="0"/>
    <s v="FDRS-CD-188-2021"/>
    <s v="https://community.secop.gov.co/Public/Tendering/OpportunityDetail/Index?noticeUID=CO1.NTC.2390093&amp;isFromPublicArea=True&amp;isModal=False"/>
    <x v="4"/>
    <x v="0"/>
    <s v="Contratos interadministrativos"/>
    <s v="AUNAR ESFUERZOS TÉCNICOS, ADMINISTRATIVOS Y FINANCIEROS PARA MEJORAR LAS CONDICIONES DE VIDA DE LOS Y LAS HABITANTES DE LA LOCALIDAD DE SUMAPAZ MEDIANTE LA IMPLEMENTACIÓN DE ACCIONES, ESTRATEGIAS Y ACTIVIDADES DE PROMOCIÓN, PREVENCIÓN E INCLUSIÓN EN MATERIA DE SALUD"/>
    <x v="0"/>
    <s v="Un Nuevo Contrato Social y Ambiental para la Bogotá del Siglo XXI"/>
    <n v="6"/>
    <s v="Sistema Distrital de Cuidado"/>
    <s v="Propósito 1: Hacer un nuevo contrato social para incrementar la inclusión social, productiva y política"/>
    <n v="1643"/>
    <m/>
    <n v="900958564"/>
    <s v="SUBRED INTEGRADA DE SERVICIOS DE SALUD SUR ESE"/>
    <s v="Persona Jurídica"/>
    <m/>
    <m/>
    <m/>
    <n v="594957000"/>
    <m/>
    <m/>
    <m/>
    <n v="594957000"/>
    <m/>
    <x v="78"/>
    <d v="2021-12-29T00:00:00"/>
    <d v="2022-10-28T00:00:00"/>
    <n v="303"/>
    <m/>
    <m/>
    <m/>
    <m/>
    <m/>
    <m/>
    <m/>
    <s v="X"/>
    <m/>
    <m/>
    <n v="0"/>
  </r>
  <r>
    <n v="0"/>
    <s v="CIA-206-2021"/>
    <x v="0"/>
    <s v="FDRS-CD-188-2021"/>
    <s v="https://community.secop.gov.co/Public/Tendering/OpportunityDetail/Index?noticeUID=CO1.NTC.2390093&amp;isFromPublicArea=True&amp;isModal=False"/>
    <x v="4"/>
    <x v="0"/>
    <s v="Contratos interadministrativos"/>
    <s v="AUNAR ESFUERZOS TÉCNICOS, ADMINISTRATIVOS Y FINANCIEROS PARA MEJORAR LAS CONDICIONES DE VIDA DE LOS Y LAS HABITANTES DE LA LOCALIDAD DE SUMAPAZ MEDIANTE LA IMPLEMENTACIÓN DE ACCIONES, ESTRATEGIAS Y ACTIVIDADES DE PROMOCIÓN, PREVENCIÓN E INCLUSIÓN EN MATERIA DE SALUD"/>
    <x v="0"/>
    <s v="Un Nuevo Contrato Social y Ambiental para la Bogotá del Siglo XXI"/>
    <n v="8"/>
    <s v="Prevención y atención de maternidad temprana"/>
    <s v="Propósito 1: Hacer un nuevo contrato social para incrementar la inclusión social, productiva y política"/>
    <n v="1645"/>
    <m/>
    <n v="900958564"/>
    <s v="SUBRED INTEGRADA DE SERVICIOS DE SALUD SUR ESE"/>
    <s v="Persona Jurídica"/>
    <m/>
    <m/>
    <m/>
    <n v="69586000"/>
    <m/>
    <m/>
    <m/>
    <n v="69586000"/>
    <m/>
    <x v="78"/>
    <d v="2021-12-29T00:00:00"/>
    <d v="2022-10-28T00:00:00"/>
    <n v="303"/>
    <m/>
    <m/>
    <m/>
    <m/>
    <m/>
    <m/>
    <m/>
    <s v="X"/>
    <m/>
    <m/>
    <n v="0"/>
  </r>
  <r>
    <n v="1"/>
    <s v="CPS-207-2021"/>
    <x v="0"/>
    <s v="FDRS-MC-179-2021"/>
    <s v="https://community.secop.gov.co/Public/Tendering/OpportunityDetail/Index?noticeUID=CO1.NTC.2353877&amp;isFromPublicArea=True&amp;isModal=False"/>
    <x v="1"/>
    <x v="1"/>
    <s v="No aplica"/>
    <s v="PRESTAR LOS SERVICIOS DE MONITOREO VEHICULAR INTEGRAL POR GPS PARA LOS VEHÍCULOS DE PROPIEDAD O TENENCIA DEL FONDO DE DESARROLLO RURAL DE SUMAPAZ"/>
    <x v="0"/>
    <s v="Un Nuevo Contrato Social y Ambiental para la Bogotá del Siglo XXI"/>
    <n v="49"/>
    <s v="Movilidad segura, sostenible y accesible"/>
    <s v="Propósito 4: Hacer de Bogotá Región un modelo de movilidad multimodal, incluyente y sostenible"/>
    <n v="1688"/>
    <n v="3"/>
    <n v="901035950"/>
    <s v="I3 SOLUCIONES SAS"/>
    <s v="Persona Jurídica"/>
    <m/>
    <m/>
    <m/>
    <n v="8796000"/>
    <m/>
    <m/>
    <m/>
    <n v="8796000"/>
    <m/>
    <x v="79"/>
    <d v="2021-11-22T00:00:00"/>
    <d v="2022-05-21T00:00:00"/>
    <n v="180"/>
    <m/>
    <m/>
    <m/>
    <m/>
    <m/>
    <m/>
    <m/>
    <s v="X"/>
    <m/>
    <m/>
    <n v="0"/>
  </r>
  <r>
    <n v="0"/>
    <s v="CPS-207-2021"/>
    <x v="0"/>
    <s v="FDRS-MC-179-2021"/>
    <s v="https://community.secop.gov.co/Public/Tendering/OpportunityDetail/Index?noticeUID=CO1.NTC.2353877&amp;isFromPublicArea=True&amp;isModal=False"/>
    <x v="1"/>
    <x v="1"/>
    <s v="No aplica"/>
    <s v="PRESTAR LOS SERVICIOS DE MONITOREO VEHICULAR INTEGRAL POR GPS PARA LOS VEHÍCULOS DE PROPIEDAD O TENENCIA DEL FONDO DE DESARROLLO RURAL DE SUMAPAZ"/>
    <x v="0"/>
    <s v="Un Nuevo Contrato Social y Ambiental para la Bogotá del Siglo XXI"/>
    <n v="57"/>
    <s v="Gestión pública local"/>
    <s v="Propósito 5: Construir Bogotá - Región con gobierno abierto, transparente y ciudadanía consciente"/>
    <n v="1696"/>
    <n v="3"/>
    <n v="901035950"/>
    <s v="I3 SOLUCIONES SAS"/>
    <s v="Persona Jurídica"/>
    <m/>
    <m/>
    <m/>
    <n v="5292000"/>
    <m/>
    <m/>
    <m/>
    <n v="5292000"/>
    <m/>
    <x v="79"/>
    <d v="2021-11-22T00:00:00"/>
    <d v="2022-05-21T00:00:00"/>
    <n v="180"/>
    <m/>
    <m/>
    <m/>
    <m/>
    <m/>
    <m/>
    <m/>
    <s v="X"/>
    <m/>
    <m/>
    <n v="0"/>
  </r>
  <r>
    <n v="1"/>
    <s v="CPS-208-2021"/>
    <x v="0"/>
    <s v="FDRS-SAMC-183-2021"/>
    <s v="https://community.secop.gov.co/Public/Tendering/OpportunityDetail/Index?noticeUID=CO1.NTC.2419752&amp;isFromPublicArea=True&amp;isModal=False"/>
    <x v="1"/>
    <x v="2"/>
    <s v="Selección abreviada por menor cuantía "/>
    <s v="REALIZAR LAS ACTIVIDADES PARA CELEBRAR LA NAVIDAD SUMAPACEÑA Y EXALTAR LA CULTURA CAMPESINA DE NIÑOS, NIÑAS Y SUS FAMILIAS EN LA VIGENCIA 2021"/>
    <x v="0"/>
    <s v="Un Nuevo Contrato Social y Ambiental para la Bogotá del Siglo XXI"/>
    <n v="21"/>
    <s v="Creación y vida cotidiana: Apropiación ciudadana del arte, la cultura y el patrimonio, para la democracia cultural"/>
    <s v="Propósito 1: Hacer un nuevo contrato social para incrementar la inclusión social, productiva y política"/>
    <n v="1633"/>
    <n v="3"/>
    <n v="900017592"/>
    <s v="ASOCIACIÓN ARKAMBIENTAL SIGLA ARKAMBIENTAL"/>
    <s v="Persona Jurídica"/>
    <m/>
    <m/>
    <m/>
    <n v="248913207"/>
    <m/>
    <n v="1"/>
    <n v="124333333"/>
    <n v="373246540"/>
    <n v="124456603"/>
    <x v="80"/>
    <d v="2021-12-16T00:00:00"/>
    <d v="2022-02-15T00:00:00"/>
    <n v="62"/>
    <m/>
    <m/>
    <m/>
    <m/>
    <m/>
    <m/>
    <m/>
    <s v="X"/>
    <m/>
    <m/>
    <n v="0.33344342053378445"/>
  </r>
  <r>
    <n v="1"/>
    <s v="CCS-209-2021"/>
    <x v="0"/>
    <s v="FDRS-CMA-186-2021"/>
    <s v="https://community.secop.gov.co/Public/Tendering/OpportunityDetail/Index?noticeUID=CO1.NTC.2414731&amp;isFromPublicArea=True&amp;isModal=False"/>
    <x v="7"/>
    <x v="4"/>
    <s v="No aplica"/>
    <s v="Realizar la &quot;EVALUACIÓN Y VERIFICACIÓN DE LOS DIAGNÓSTICOS EXISTENTES, PARA LA REALIZACIÓN DE LOS ESTUDIOS Y DISEÑOS COMPLEMENTARIOS ENCAMINADOS A LAS OBRAS DE MANTENIMIENTO, REHABILITACIÓN Y FUNCIONAMIENTO DE LOS SISTEMAS DE ACUEDUCTOS VEREDALES, ASÍ COMO, LOS ESTUDIOS Y DISEÑOS PARA LA CONSTRUCCIÓN DE UN TANQUE DE ALMACENAMIENTO EN LA VEREDA DE SAN JUAN EN LA LOCALIDAD DE SUMAPAZ"/>
    <x v="0"/>
    <s v="Un Nuevo Contrato Social y Ambiental para la Bogotá del Siglo XXI"/>
    <n v="37"/>
    <s v="Provisión y mejoramiento de servicios públicos"/>
    <s v="Propósito 2 : Cambiar Nuestros Hábitos de Vida para Reverdecer a Bogotá y Adaptarnos y Mitigar la Crisis Climática"/>
    <n v="1668"/>
    <n v="3"/>
    <n v="9015530603"/>
    <s v="CONSORCIO CITIC"/>
    <s v="Consorcio"/>
    <n v="79865330"/>
    <s v="LUDWIG PÁEZ MUÑOZ "/>
    <n v="0.5"/>
    <n v="297281523"/>
    <m/>
    <m/>
    <m/>
    <n v="297281523"/>
    <m/>
    <x v="81"/>
    <m/>
    <m/>
    <m/>
    <m/>
    <m/>
    <m/>
    <m/>
    <m/>
    <m/>
    <s v="X"/>
    <m/>
    <m/>
    <m/>
    <n v="0"/>
  </r>
  <r>
    <n v="0"/>
    <s v="CCS-209-2021"/>
    <x v="0"/>
    <s v="FDRS-CMA-186-2021"/>
    <s v="https://community.secop.gov.co/Public/Tendering/OpportunityDetail/Index?noticeUID=CO1.NTC.2414731&amp;isFromPublicArea=True&amp;isModal=False"/>
    <x v="7"/>
    <x v="4"/>
    <s v="No aplica"/>
    <s v="Realizar la &quot;EVALUACIÓN Y VERIFICACIÓN DE LOS DIAGNÓSTICOS EXISTENTES, PARA LA REALIZACIÓN DE LOS ESTUDIOS Y DISEÑOS COMPLEMENTARIOS ENCAMINADOS A LAS OBRAS DE MANTENIMIENTO, REHABILITACIÓN Y FUNCIONAMIENTO DE LOS SISTEMAS DE ACUEDUCTOS VEREDALES, ASÍ COMO, LOS ESTUDIOS Y DISEÑOS PARA LA CONSTRUCCIÓN DE UN TANQUE DE ALMACENAMIENTO EN LA VEREDA DE SAN JUAN EN LA LOCALIDAD DE SUMAPAZ"/>
    <x v="0"/>
    <s v="Un Nuevo Contrato Social y Ambiental para la Bogotá del Siglo XXI"/>
    <n v="37"/>
    <s v="Provisión y mejoramiento de servicios públicos"/>
    <s v="Propósito 2 : Cambiar Nuestros Hábitos de Vida para Reverdecer a Bogotá y Adaptarnos y Mitigar la Crisis Climática"/>
    <n v="1668"/>
    <n v="3"/>
    <n v="9015530603"/>
    <s v="CONSORCIO CITIC"/>
    <s v="Consorcio"/>
    <n v="8300810781"/>
    <s v="COVILCO LTDA"/>
    <n v="0.5"/>
    <m/>
    <m/>
    <m/>
    <m/>
    <m/>
    <m/>
    <x v="81"/>
    <m/>
    <m/>
    <m/>
    <m/>
    <m/>
    <m/>
    <m/>
    <m/>
    <m/>
    <s v="X"/>
    <m/>
    <m/>
    <m/>
    <s v="-"/>
  </r>
  <r>
    <n v="1"/>
    <s v="CPS-211-2021"/>
    <x v="0"/>
    <s v="FDRS-SAMC-172-2021"/>
    <s v="https://community.secop.gov.co/Public/Tendering/OpportunityDetail/Index?noticeUID=CO1.NTC.2442143&amp;isFromPublicArea=True&amp;isModal=False"/>
    <x v="1"/>
    <x v="2"/>
    <s v="Selección abreviada por menor cuantía "/>
    <s v="PRESTAR SERVICIOS INTEGRALES DE APOYO LOGÍSTICO Y PROMOCIÓN INSTITUCIONAL A MONTO AGOTABLE REQUERIDOS POR LA ALCALDÍA LOCAL DE SUMAPAZ, EN ESPACIOS, EVENTOS Y ACTIVIDADES CONVOCADOS Y ORGANIZADOS POR"/>
    <x v="0"/>
    <s v="Un Nuevo Contrato Social y Ambiental para la Bogotá del Siglo XXI"/>
    <n v="1"/>
    <s v="Subsidios y transferencias para la equidad"/>
    <s v="Propósito 1: Hacer un nuevo contrato social para incrementar la inclusión social, productiva y política"/>
    <n v="1583"/>
    <n v="3"/>
    <n v="900360948"/>
    <s v="CORPORACIÓN COLECTIVO DIGERATI"/>
    <s v="Persona Jurídica"/>
    <m/>
    <m/>
    <m/>
    <n v="59000000"/>
    <m/>
    <m/>
    <m/>
    <n v="59000000"/>
    <m/>
    <x v="82"/>
    <d v="2022-01-05T00:00:00"/>
    <d v="2022-09-04T00:00:00"/>
    <n v="242"/>
    <m/>
    <m/>
    <m/>
    <m/>
    <m/>
    <m/>
    <s v="X"/>
    <m/>
    <m/>
    <m/>
    <n v="0"/>
  </r>
  <r>
    <n v="0"/>
    <s v="CPS-211-2021"/>
    <x v="0"/>
    <s v="FDRS-SAMC-172-2021"/>
    <s v="https://community.secop.gov.co/Public/Tendering/OpportunityDetail/Index?noticeUID=CO1.NTC.2442143&amp;isFromPublicArea=True&amp;isModal=False"/>
    <x v="1"/>
    <x v="2"/>
    <s v="Selección abreviada por menor cuantía "/>
    <s v="PRESTAR SERVICIOS INTEGRALES DE APOYO LOGÍSTICO Y PROMOCIÓN INSTITUCIONAL A MONTO AGOTABLE REQUERIDOS POR LA ALCALDÍA LOCAL DE SUMAPAZ, EN ESPACIOS, EVENTOS Y ACTIVIDADES CONVOCADOS Y ORGANIZADOS POR"/>
    <x v="0"/>
    <s v="Un Nuevo Contrato Social y Ambiental para la Bogotá del Siglo XXI"/>
    <n v="6"/>
    <s v="Sistema Distrital de Cuidado"/>
    <s v="Propósito 1: Hacer un nuevo contrato social para incrementar la inclusión social, productiva y política"/>
    <n v="1643"/>
    <n v="3"/>
    <n v="900360948"/>
    <s v="CORPORACIÓN COLECTIVO DIGERATI"/>
    <s v="Persona Jurídica"/>
    <m/>
    <m/>
    <m/>
    <n v="5000000"/>
    <m/>
    <m/>
    <m/>
    <n v="5000000"/>
    <m/>
    <x v="82"/>
    <m/>
    <m/>
    <m/>
    <m/>
    <m/>
    <m/>
    <m/>
    <m/>
    <m/>
    <s v="X"/>
    <m/>
    <m/>
    <m/>
    <n v="0"/>
  </r>
  <r>
    <n v="0"/>
    <s v="CPS-211-2021"/>
    <x v="0"/>
    <s v="FDRS-SAMC-172-2021"/>
    <s v="https://community.secop.gov.co/Public/Tendering/OpportunityDetail/Index?noticeUID=CO1.NTC.2442143&amp;isFromPublicArea=True&amp;isModal=False"/>
    <x v="1"/>
    <x v="2"/>
    <s v="Selección abreviada por menor cuantía "/>
    <s v="PRESTAR SERVICIOS INTEGRALES DE APOYO LOGÍSTICO Y PROMOCIÓN INSTITUCIONAL A MONTO AGOTABLE REQUERIDOS POR LA ALCALDÍA LOCAL DE SUMAPAZ, EN ESPACIOS, EVENTOS Y ACTIVIDADES CONVOCADOS Y ORGANIZADOS POR"/>
    <x v="0"/>
    <s v="Un Nuevo Contrato Social y Ambiental para la Bogotá del Siglo XXI"/>
    <n v="20"/>
    <s v="Bogotá, referente en cultura, deporte, recreación y actividad física, con parques para el desarrollo y la salud"/>
    <s v="Propósito 1: Hacer un nuevo contrato social para incrementar la inclusión social, productiva y política"/>
    <n v="1590"/>
    <n v="3"/>
    <n v="900360948"/>
    <s v="CORPORACIÓN COLECTIVO DIGERATI"/>
    <s v="Persona Jurídica"/>
    <m/>
    <m/>
    <m/>
    <n v="14573000"/>
    <m/>
    <m/>
    <m/>
    <n v="14573000"/>
    <m/>
    <x v="82"/>
    <m/>
    <m/>
    <m/>
    <m/>
    <m/>
    <m/>
    <m/>
    <m/>
    <m/>
    <s v="X"/>
    <m/>
    <m/>
    <m/>
    <n v="0"/>
  </r>
  <r>
    <n v="0"/>
    <s v="CPS-211-2021"/>
    <x v="0"/>
    <s v="FDRS-SAMC-172-2021"/>
    <s v="https://community.secop.gov.co/Public/Tendering/OpportunityDetail/Index?noticeUID=CO1.NTC.2442143&amp;isFromPublicArea=True&amp;isModal=False"/>
    <x v="1"/>
    <x v="2"/>
    <s v="Selección abreviada por menor cuantía "/>
    <s v="PRESTAR SERVICIOS INTEGRALES DE APOYO LOGÍSTICO Y PROMOCIÓN INSTITUCIONAL A MONTO AGOTABLE REQUERIDOS POR LA ALCALDÍA LOCAL DE SUMAPAZ, EN ESPACIOS, EVENTOS Y ACTIVIDADES CONVOCADOS Y ORGANIZADOS POR"/>
    <x v="0"/>
    <s v="Un Nuevo Contrato Social y Ambiental para la Bogotá del Siglo XXI"/>
    <n v="23"/>
    <s v="Bogotá rural"/>
    <s v="Propósito 1: Hacer un nuevo contrato social para incrementar la inclusión social, productiva y política"/>
    <n v="1634"/>
    <n v="3"/>
    <n v="900360948"/>
    <s v="CORPORACIÓN COLECTIVO DIGERATI"/>
    <s v="Persona Jurídica"/>
    <m/>
    <m/>
    <m/>
    <n v="15000000"/>
    <m/>
    <m/>
    <m/>
    <n v="15000000"/>
    <m/>
    <x v="82"/>
    <m/>
    <m/>
    <m/>
    <m/>
    <m/>
    <m/>
    <m/>
    <m/>
    <m/>
    <s v="X"/>
    <m/>
    <m/>
    <m/>
    <n v="0"/>
  </r>
  <r>
    <n v="0"/>
    <s v="CPS-211-2021"/>
    <x v="0"/>
    <s v="FDRS-SAMC-172-2021"/>
    <s v="https://community.secop.gov.co/Public/Tendering/OpportunityDetail/Index?noticeUID=CO1.NTC.2442143&amp;isFromPublicArea=True&amp;isModal=False"/>
    <x v="1"/>
    <x v="2"/>
    <s v="Selección abreviada por menor cuantía "/>
    <s v="PRESTAR SERVICIOS INTEGRALES DE APOYO LOGÍSTICO Y PROMOCIÓN INSTITUCIONAL A MONTO AGOTABLE REQUERIDOS POR LA ALCALDÍA LOCAL DE SUMAPAZ, EN ESPACIOS, EVENTOS Y ACTIVIDADES CONVOCADOS Y ORGANIZADOS POR"/>
    <x v="0"/>
    <s v="Un Nuevo Contrato Social y Ambiental para la Bogotá del Siglo XXI"/>
    <n v="30"/>
    <s v="Eficiencia en la atención de emergencias"/>
    <s v="Propósito 2 : Cambiar Nuestros Hábitos de Vida para Reverdecer a Bogotá y Adaptarnos y Mitigar la Crisis Climática"/>
    <n v="1652"/>
    <n v="3"/>
    <n v="900360948"/>
    <s v="CORPORACIÓN COLECTIVO DIGERATI"/>
    <s v="Persona Jurídica"/>
    <m/>
    <m/>
    <m/>
    <n v="54000000"/>
    <m/>
    <m/>
    <m/>
    <n v="54000000"/>
    <m/>
    <x v="82"/>
    <m/>
    <m/>
    <m/>
    <m/>
    <m/>
    <m/>
    <m/>
    <m/>
    <m/>
    <m/>
    <m/>
    <m/>
    <m/>
    <n v="0"/>
  </r>
  <r>
    <n v="0"/>
    <s v="CPS-211-2021"/>
    <x v="0"/>
    <s v="FDRS-SAMC-172-2021"/>
    <s v="https://community.secop.gov.co/Public/Tendering/OpportunityDetail/Index?noticeUID=CO1.NTC.2442143&amp;isFromPublicArea=True&amp;isModal=False"/>
    <x v="1"/>
    <x v="2"/>
    <s v="Selección abreviada por menor cuantía "/>
    <s v="PRESTAR SERVICIOS INTEGRALES DE APOYO LOGÍSTICO Y PROMOCIÓN INSTITUCIONAL A MONTO AGOTABLE REQUERIDOS POR LA ALCALDÍA LOCAL DE SUMAPAZ, EN ESPACIOS, EVENTOS Y ACTIVIDADES CONVOCADOS Y ORGANIZADOS POR"/>
    <x v="0"/>
    <s v="Un Nuevo Contrato Social y Ambiental para la Bogotá del Siglo XXI"/>
    <n v="39"/>
    <s v="Bogotá territorio de paz y atención integral a las víctimas del conflicto armado"/>
    <s v="Propósito 3: Inspirar confianza y legitimidad para vivir sin miedo y ser epicentro de cultura ciudadana, paz y reconciliación"/>
    <n v="1672"/>
    <n v="3"/>
    <n v="900360948"/>
    <s v="CORPORACIÓN COLECTIVO DIGERATI"/>
    <s v="Persona Jurídica"/>
    <m/>
    <m/>
    <m/>
    <n v="17000000"/>
    <m/>
    <m/>
    <m/>
    <n v="17000000"/>
    <m/>
    <x v="82"/>
    <m/>
    <m/>
    <m/>
    <m/>
    <m/>
    <m/>
    <m/>
    <m/>
    <m/>
    <m/>
    <m/>
    <m/>
    <m/>
    <n v="0"/>
  </r>
  <r>
    <n v="0"/>
    <s v="CPS-211-2021"/>
    <x v="0"/>
    <s v="FDRS-SAMC-172-2021"/>
    <s v="https://community.secop.gov.co/Public/Tendering/OpportunityDetail/Index?noticeUID=CO1.NTC.2442143&amp;isFromPublicArea=True&amp;isModal=False"/>
    <x v="1"/>
    <x v="2"/>
    <s v="Selección abreviada por menor cuantía "/>
    <s v="PRESTAR SERVICIOS INTEGRALES DE APOYO LOGÍSTICO Y PROMOCIÓN INSTITUCIONAL A MONTO AGOTABLE REQUERIDOS POR LA ALCALDÍA LOCAL DE SUMAPAZ, EN ESPACIOS, EVENTOS Y ACTIVIDADES CONVOCADOS Y ORGANIZADOS POR"/>
    <x v="0"/>
    <s v="Un Nuevo Contrato Social y Ambiental para la Bogotá del Siglo XXI"/>
    <n v="40"/>
    <s v="Más mujeres viven una vida libre de violencias, se sienten seguras y acceden con confianza al sistema de justicia"/>
    <s v="Propósito 3: Inspirar confianza y legitimidad para vivir sin miedo y ser epicentro de cultura ciudadana, paz y reconciliación"/>
    <n v="1674"/>
    <n v="3"/>
    <n v="900360948"/>
    <s v="CORPORACIÓN COLECTIVO DIGERATI"/>
    <s v="Persona Jurídica"/>
    <m/>
    <m/>
    <m/>
    <n v="18500000"/>
    <m/>
    <m/>
    <m/>
    <n v="18500000"/>
    <m/>
    <x v="82"/>
    <m/>
    <m/>
    <m/>
    <m/>
    <m/>
    <m/>
    <m/>
    <m/>
    <m/>
    <m/>
    <m/>
    <m/>
    <m/>
    <n v="0"/>
  </r>
  <r>
    <n v="0"/>
    <s v="CPS-211-2021"/>
    <x v="0"/>
    <s v="FDRS-SAMC-172-2021"/>
    <s v="https://community.secop.gov.co/Public/Tendering/OpportunityDetail/Index?noticeUID=CO1.NTC.2442143&amp;isFromPublicArea=True&amp;isModal=False"/>
    <x v="1"/>
    <x v="2"/>
    <s v="Selección abreviada por menor cuantía "/>
    <s v="PRESTAR SERVICIOS INTEGRALES DE APOYO LOGÍSTICO Y PROMOCIÓN INSTITUCIONAL A MONTO AGOTABLE REQUERIDOS POR LA ALCALDÍA LOCAL DE SUMAPAZ, EN ESPACIOS, EVENTOS Y ACTIVIDADES CONVOCADOS Y ORGANIZADOS POR"/>
    <x v="0"/>
    <s v="Un Nuevo Contrato Social y Ambiental para la Bogotá del Siglo XXI"/>
    <n v="48"/>
    <s v="Plataforma institucional para la seguridad y justicia"/>
    <s v="Propósito 3: Inspirar confianza y legitimidad para vivir sin miedo y ser epicentro de cultura ciudadana, paz y reconciliación"/>
    <n v="1683"/>
    <n v="3"/>
    <n v="900360948"/>
    <s v="CORPORACIÓN COLECTIVO DIGERATI"/>
    <s v="Persona Jurídica"/>
    <m/>
    <m/>
    <m/>
    <n v="13710000"/>
    <m/>
    <m/>
    <m/>
    <n v="13710000"/>
    <m/>
    <x v="82"/>
    <m/>
    <m/>
    <m/>
    <m/>
    <m/>
    <m/>
    <m/>
    <m/>
    <m/>
    <m/>
    <m/>
    <m/>
    <m/>
    <n v="0"/>
  </r>
  <r>
    <n v="0"/>
    <s v="CPS-211-2021"/>
    <x v="0"/>
    <s v="FDRS-SAMC-172-2021"/>
    <s v="https://community.secop.gov.co/Public/Tendering/OpportunityDetail/Index?noticeUID=CO1.NTC.2442143&amp;isFromPublicArea=True&amp;isModal=False"/>
    <x v="1"/>
    <x v="2"/>
    <s v="Selección abreviada por menor cuantía "/>
    <s v="PRESTAR SERVICIOS INTEGRALES DE APOYO LOGÍSTICO Y PROMOCIÓN INSTITUCIONAL A MONTO AGOTABLE REQUERIDOS POR LA ALCALDÍA LOCAL DE SUMAPAZ, EN ESPACIOS, EVENTOS Y ACTIVIDADES CONVOCADOS Y ORGANIZADOS POR"/>
    <x v="0"/>
    <s v="Un Nuevo Contrato Social y Ambiental para la Bogotá del Siglo XXI"/>
    <n v="55"/>
    <s v="Fortalecimiento de cultura ciudadana y su institucionalidad"/>
    <s v="Propósito 5: Construir Bogotá - Región con gobierno abierto, transparente y ciudadanía consciente"/>
    <n v="1691"/>
    <n v="3"/>
    <n v="900360948"/>
    <s v="CORPORACIÓN COLECTIVO DIGERATI"/>
    <s v="Persona Jurídica"/>
    <m/>
    <m/>
    <m/>
    <n v="17500000"/>
    <m/>
    <m/>
    <m/>
    <n v="17500000"/>
    <m/>
    <x v="82"/>
    <m/>
    <m/>
    <m/>
    <m/>
    <m/>
    <m/>
    <m/>
    <m/>
    <m/>
    <m/>
    <m/>
    <m/>
    <m/>
    <n v="0"/>
  </r>
  <r>
    <n v="1"/>
    <s v="CPS-212-2021"/>
    <x v="0"/>
    <s v="FDRS-LP-180-2021"/>
    <s v="https://community.secop.gov.co/Public/Tendering/OpportunityDetail/Index?noticeUID=CO1.NTC.2411875&amp;isFromPublicArea=True&amp;isModal=False"/>
    <x v="1"/>
    <x v="3"/>
    <s v="No aplica"/>
    <s v="REALIZAR LA SALIDA RECREO-DEPORTIVA PARA ADULTOS MAYORES Y PERSONAS CON DISCAPACIDAD Y LOS JUEGOS RURALES, PARA LA COMUNIDAD DE SUMAPAZ"/>
    <x v="0"/>
    <s v="Un Nuevo Contrato Social y Ambiental para la Bogotá del Siglo XXI"/>
    <n v="20"/>
    <s v="Bogotá, referente en cultura, deporte, recreación y actividad física, con parques para el desarrollo y la salud"/>
    <s v="Propósito 1: Hacer un nuevo contrato social para incrementar la inclusión social, productiva y política"/>
    <n v="1590"/>
    <n v="6"/>
    <n v="890802221"/>
    <s v="ADESCUBRIR TRAVEL &amp; ADVENTURE SAS"/>
    <s v="Persona Jurídica"/>
    <m/>
    <m/>
    <m/>
    <n v="457173650"/>
    <m/>
    <m/>
    <m/>
    <n v="457173650"/>
    <m/>
    <x v="83"/>
    <m/>
    <m/>
    <m/>
    <m/>
    <m/>
    <m/>
    <m/>
    <m/>
    <m/>
    <s v="X"/>
    <m/>
    <m/>
    <m/>
    <n v="0"/>
  </r>
  <r>
    <n v="1"/>
    <s v="CCS-213-2021"/>
    <x v="0"/>
    <s v="FDRS-CMA-184-2021"/>
    <s v="https://community.secop.gov.co/Public/Tendering/OpportunityDetail/Index?noticeUID=CO1.NTC.2410095&amp;isFromPublicArea=True&amp;isModal=False"/>
    <x v="7"/>
    <x v="4"/>
    <s v="No aplica"/>
    <s v="ESTUDIOS Y DISEÑOS PARA LA CONSERVACIÓN DE LA MALLA VIAL Y OBRAS COMPLEMENTARIAS EN LA LOCALIDAD DE SUMAPAZ"/>
    <x v="0"/>
    <s v="Un Nuevo Contrato Social y Ambiental para la Bogotá del Siglo XXI"/>
    <n v="49"/>
    <s v="Movilidad segura, sostenible y accesible"/>
    <s v="Propósito 4: Hacer de Bogotá Región un modelo de movilidad multimodal, incluyente y sostenible"/>
    <n v="1688"/>
    <n v="8"/>
    <n v="9015518047"/>
    <s v="CONSORCIO CONSERVACION SUMAPAZ"/>
    <s v="Consorcio"/>
    <n v="8300108934"/>
    <s v="GEOCING SAS"/>
    <n v="0.5"/>
    <n v="304987941"/>
    <m/>
    <m/>
    <m/>
    <n v="304987941"/>
    <m/>
    <x v="82"/>
    <m/>
    <m/>
    <m/>
    <m/>
    <m/>
    <m/>
    <m/>
    <m/>
    <m/>
    <s v="X"/>
    <m/>
    <m/>
    <m/>
    <n v="0"/>
  </r>
  <r>
    <n v="0"/>
    <s v="CCS-213-2021"/>
    <x v="0"/>
    <s v="FDRS-CMA-184-2021"/>
    <s v="https://community.secop.gov.co/Public/Tendering/OpportunityDetail/Index?noticeUID=CO1.NTC.2410095&amp;isFromPublicArea=True&amp;isModal=False"/>
    <x v="7"/>
    <x v="4"/>
    <s v="No aplica"/>
    <s v="ESTUDIOS Y DISEÑOS PARA LA CONSERVACIÓN DE LA MALLA VIAL Y OBRAS COMPLEMENTARIAS EN LA LOCALIDAD DE SUMAPAZ"/>
    <x v="0"/>
    <s v="Un Nuevo Contrato Social y Ambiental para la Bogotá del Siglo XXI"/>
    <n v="49"/>
    <s v="Movilidad segura, sostenible y accesible"/>
    <s v="Propósito 4: Hacer de Bogotá Región un modelo de movilidad multimodal, incluyente y sostenible"/>
    <n v="1688"/>
    <n v="8"/>
    <n v="9015518047"/>
    <s v="CONSORCIO CONSERVACION SUMAPAZ"/>
    <s v="Consorcio"/>
    <n v="9011981630"/>
    <s v="SHM INGENIERIA SAS"/>
    <n v="0.5"/>
    <m/>
    <m/>
    <m/>
    <m/>
    <n v="0"/>
    <m/>
    <x v="82"/>
    <m/>
    <m/>
    <m/>
    <m/>
    <m/>
    <m/>
    <m/>
    <m/>
    <m/>
    <s v="X"/>
    <m/>
    <m/>
    <m/>
    <s v="-"/>
  </r>
  <r>
    <n v="1"/>
    <s v="CPS-214-2021"/>
    <x v="0"/>
    <s v="FDRS-LP-175-2021"/>
    <s v="https://community.secop.gov.co/Public/Tendering/OpportunityDetail/Index?noticeUID=CO1.NTC.2407262&amp;isFromPublicArea=True&amp;isModal=False"/>
    <x v="1"/>
    <x v="3"/>
    <s v="No aplica"/>
    <s v="SUMINISTRO E INSTALACIÓN DE SISTEMAS DE GENERACIÓN DE ENERGÍA ELÉCTRICA RENOVABLE MEDIANTE CELDAS FOTOVOLTAICAS EN LA LOCALIDAD DE SUMAPAZ"/>
    <x v="0"/>
    <s v="Un Nuevo Contrato Social y Ambiental para la Bogotá del Siglo XXI"/>
    <n v="38"/>
    <s v="Ecoeficiencia, reciclaje, manejo de residuos e inclusión de la población recicladora"/>
    <s v="Propósito 2 : Cambiar Nuestros Hábitos de Vida para Reverdecer a Bogotá y Adaptarnos y Mitigar la Crisis Climática"/>
    <n v="1669"/>
    <n v="9"/>
    <n v="9003467799"/>
    <s v="A&amp;A CONSULTORIA E INGENIERIA S.A.S"/>
    <s v="Persona Jurídica"/>
    <m/>
    <m/>
    <m/>
    <n v="786159610"/>
    <m/>
    <m/>
    <m/>
    <n v="786159610"/>
    <m/>
    <x v="84"/>
    <m/>
    <m/>
    <m/>
    <m/>
    <m/>
    <m/>
    <m/>
    <m/>
    <m/>
    <s v="X"/>
    <m/>
    <m/>
    <m/>
    <n v="0"/>
  </r>
  <r>
    <n v="1"/>
    <s v="CIN-215-2021"/>
    <x v="0"/>
    <s v="FDRS-MC-199-2021"/>
    <s v="https://community.secop.gov.co/Public/Tendering/OpportunityDetail/Index?noticeUID=CO1.NTC.2471357&amp;isFromPublicArea=True&amp;isModal=False"/>
    <x v="6"/>
    <x v="1"/>
    <s v="No aplica"/>
    <s v="REALIZAR LA INTERVENTORÍA TÉCNICA, ADMINISTRATIVA, FINANCIERA Y AMBIENTAL AL CONTRATO CUYO OBJETO ES: REALIZAR LA SALIDA RECREO-DEPORTIVA PARA ADULTOS MAYORES Y PERSONAS CON DISCAPACIDAD Y LOS JUEGOS"/>
    <x v="0"/>
    <s v="Un Nuevo Contrato Social y Ambiental para la Bogotá del Siglo XXI"/>
    <n v="20"/>
    <s v="Bogotá, referente en cultura, deporte, recreación y actividad física, con parques para el desarrollo y la salud"/>
    <s v="Propósito 1: Hacer un nuevo contrato social para incrementar la inclusión social, productiva y política"/>
    <n v="1590"/>
    <n v="2"/>
    <n v="52268409"/>
    <s v="LORENA MENDEZ VALLEJO"/>
    <s v="Persona Natural"/>
    <m/>
    <m/>
    <m/>
    <n v="12320000"/>
    <m/>
    <m/>
    <m/>
    <n v="12320000"/>
    <m/>
    <x v="84"/>
    <m/>
    <m/>
    <m/>
    <m/>
    <m/>
    <m/>
    <m/>
    <m/>
    <m/>
    <s v="X"/>
    <m/>
    <m/>
    <m/>
    <n v="0"/>
  </r>
  <r>
    <n v="1"/>
    <s v="CIA-359-2021"/>
    <x v="0"/>
    <s v="FDRS-CONVENIO-359-2021"/>
    <s v="https://www.contratos.gov.co/consultas/detalleProceso.do?numConstancia=21-22-30766&amp;g-recaptcha-response=03AGdBq26nh6hPH7EIB0bDxxIF7ot1VBhRKvUuzVKqF70e8Apcc2ecO_ED0TrqCzeSZULqLJNxQ9upDcFXmvpT4yLTl_DrSSoUd8dnCqMo4ArHEmbomwdhyY6z7eRtPUXfYcaECgLHCGhrPuMkZrHYu6azLCHZRKbNTPZ_Xsq5EVWv0PmsY0cdshZJnd6jlBCAFt74-7kGMajFi950kNbAsJ8tmog1ArAci8WBwmtRqaDv_aVihjcHIgzSI7deo2UEXNm11TXIyUWqDozPrfBSJ2Yx7VmS8GnFK4g_1cm5PiLjJsL5bJF3jZg3MCrOE1_8lz5OttTBqNH8Qw_KkOmvTpv0pQkTaFRp2dAdjCkMuSP3rZUBE94c4k4YB8NVxFSrrn5wRZbQDfmtvgqjAQhuJjChWmWKtfm789keiSG72OjMaVOSmhWFZm8IVzvBG_SAq0iUBE5mrFtmsTcnQj_c6u7-iAmB1-Xs4QtTfvBLKZ0Gx8pKPAIkb4fjK0IYvU1uPl29nJ7eAe7JIV5OLf--pKfDfUScv9mfLg"/>
    <x v="4"/>
    <x v="0"/>
    <s v="Contratos interadministrativos"/>
    <s v="AUNAR ESFUERZOS TÉCNICOS, ADMINISTRATIVOS Y FINANCIEROS CON EL FIN DE DESARROLLAR ACCIONES ARTICULADAS ENTRE LAS PARTES ORIENTADAS A FOMENTAR LA GENERACIÓN Y CIRCULACIÓN DE BIENES Y SERVICIOS CULTURALES, ARTÍSTICOS Y PATRIMONIALES, ASÍ COMO AL FORTALECIMIENTO DE LOS AGENTES DE ESTOS SECTORES EN LAS LOCALIDADES DEL DISTRITO CAPITAL DE ACUERDO CON LOS PROYECTOS PRESENTADOS A LOS FONDOS DE DESARROLLO LOCAL QUE FORMAN PARTE DEL CONVENIO EN EL MARCO DEL PROGRAMA ES CULTURA LOCAL 2021."/>
    <x v="0"/>
    <s v="Un Nuevo Contrato Social y Ambiental para la Bogotá del Siglo XXI"/>
    <n v="21"/>
    <s v="Creación y vida cotidiana: Apropiación ciudadana del arte, la cultura y el patrimonio, para la democracia cultural"/>
    <s v="Propósito 1: Hacer un nuevo contrato social para incrementar la inclusión social, productiva y política"/>
    <n v="1633"/>
    <n v="1"/>
    <n v="899999061"/>
    <s v="SECRETARIA DISTRITAL DE CULTURA, RECREACIÓN Y DEPORTES"/>
    <s v="Persona Jurídica"/>
    <m/>
    <m/>
    <m/>
    <n v="190002000"/>
    <m/>
    <m/>
    <m/>
    <n v="190002000"/>
    <m/>
    <x v="85"/>
    <d v="2021-10-25T00:00:00"/>
    <d v="2021-12-31T00:00:00"/>
    <n v="67"/>
    <m/>
    <m/>
    <m/>
    <m/>
    <m/>
    <m/>
    <m/>
    <s v="X"/>
    <m/>
    <m/>
    <n v="0"/>
  </r>
  <r>
    <n v="1"/>
    <s v="OC-68363-2021"/>
    <x v="0"/>
    <n v="68363"/>
    <s v="https://colombiacompra.gov.co/tienda-virtual-del-estado-colombiano/ordenes-compra/68363"/>
    <x v="8"/>
    <x v="2"/>
    <s v="Acuerdo marco de precios "/>
    <s v="CONTRATAR LA PRESTACIÓN DE SERVICIOS DE LIMPIEZA GENERAL Y CAFETERÍA DE LAS SEDES ADMINISTRATIVAS DE LA ALCALDÍA LOCAL DE SUMAPAZ Y LAS CORREGIDURÍAS DE BETANIA, NAZARETH Y SAN JUAN"/>
    <x v="1"/>
    <s v="Un Nuevo Contrato Social y Ambiental para la Bogotá del Siglo XXI"/>
    <s v="No aplica"/>
    <m/>
    <m/>
    <m/>
    <m/>
    <n v="860010451"/>
    <s v="CASALIMPIA S.A"/>
    <s v="Persona Jurídica"/>
    <m/>
    <m/>
    <m/>
    <n v="53990682"/>
    <m/>
    <m/>
    <m/>
    <n v="53990682"/>
    <n v="38504317"/>
    <x v="86"/>
    <m/>
    <m/>
    <m/>
    <m/>
    <m/>
    <m/>
    <m/>
    <m/>
    <m/>
    <m/>
    <m/>
    <m/>
    <m/>
    <n v="0.71316596815724609"/>
  </r>
  <r>
    <n v="1"/>
    <s v="OC-70536-2021"/>
    <x v="0"/>
    <n v="70536"/>
    <s v="https://colombiacompra.gov.co/tienda-virtual-del-estado-colombiano/ordenes-compra/70536"/>
    <x v="8"/>
    <x v="2"/>
    <s v="Acuerdo marco de precios "/>
    <s v="ADQUISICIÓN DE LICENCIAS DE MICROSOFT OFFICE 365 POR SUSCRIPCIÓN ANUAL PARA LA ALCALDÍA LOCAL DE SUMAPAZ"/>
    <x v="1"/>
    <s v="Un Nuevo Contrato Social y Ambiental para la Bogotá del Siglo XXI"/>
    <s v="No aplica"/>
    <m/>
    <m/>
    <m/>
    <m/>
    <n v="901374618"/>
    <s v="UNION TEMPORAL NIMBIT"/>
    <s v="Unión Temporal"/>
    <m/>
    <m/>
    <m/>
    <n v="43435710"/>
    <m/>
    <m/>
    <m/>
    <n v="43435710"/>
    <n v="43435710"/>
    <x v="87"/>
    <m/>
    <m/>
    <m/>
    <m/>
    <m/>
    <m/>
    <m/>
    <m/>
    <m/>
    <m/>
    <m/>
    <m/>
    <m/>
    <n v="1"/>
  </r>
  <r>
    <n v="1"/>
    <s v="OC-70930-2021"/>
    <x v="0"/>
    <n v="70930"/>
    <s v="https://colombiacompra.gov.co/tienda-virtual-del-estado-colombiano/ordenes-compra/70930"/>
    <x v="8"/>
    <x v="2"/>
    <s v="Acuerdo marco de precios "/>
    <s v="CONTRATAR LA COMPRA DE TÓNERES Y CARTUCHOS DE IMPRESIÓN CON DESTINO A LAS DIFERENTES DEPENDENCIAS DEL FONDO DE DESARROLLO RURAL DE SUMAPAZ A TRAVÉS DE CONTRATACIÓN CON GRAN ALMACÉN – GRANDES SUPERFICIES EN LA TVEC"/>
    <x v="1"/>
    <s v="Un Nuevo Contrato Social y Ambiental para la Bogotá del Siglo XXI"/>
    <s v="No aplica"/>
    <m/>
    <m/>
    <m/>
    <m/>
    <n v="830037946"/>
    <s v="PANAMERICANA LIBRERÍA Y PAPELERÍA S.A."/>
    <s v="Persona Jurídica"/>
    <m/>
    <m/>
    <m/>
    <n v="4359803"/>
    <m/>
    <m/>
    <m/>
    <n v="4359803"/>
    <n v="4359803"/>
    <x v="88"/>
    <m/>
    <m/>
    <m/>
    <m/>
    <m/>
    <m/>
    <m/>
    <m/>
    <m/>
    <m/>
    <m/>
    <m/>
    <m/>
    <n v="1"/>
  </r>
  <r>
    <n v="1"/>
    <s v="OC-72281-2021"/>
    <x v="0"/>
    <n v="72281"/>
    <s v="https://colombiacompra.gov.co/tienda-virtual-del-estado-colombiano/ordenes-compra/72281"/>
    <x v="8"/>
    <x v="2"/>
    <s v="Acuerdo marco de precios "/>
    <s v="EL SUMINISTRO DE COMBUSTIBLE PARA LOS VEHÍCULOS LIVIANOS DE PROPIEDAD Y/O TENENCIA DEL FONDO DE DESARROLLO LOCAL DE SUMAPAZ"/>
    <x v="1"/>
    <s v="Un Nuevo Contrato Social y Ambiental para la Bogotá del Siglo XXI"/>
    <s v="No aplica"/>
    <m/>
    <m/>
    <m/>
    <m/>
    <n v="830095213"/>
    <s v="ORGANIZACIÓN TERPEL S.A."/>
    <s v="Persona Jurídica"/>
    <m/>
    <m/>
    <m/>
    <n v="35640197"/>
    <m/>
    <n v="2"/>
    <n v="14300000"/>
    <n v="49940197"/>
    <n v="35591833"/>
    <x v="89"/>
    <m/>
    <m/>
    <m/>
    <m/>
    <m/>
    <m/>
    <m/>
    <m/>
    <m/>
    <m/>
    <m/>
    <m/>
    <m/>
    <n v="0.71268907889970878"/>
  </r>
  <r>
    <n v="1"/>
    <s v="OC-72869-2021"/>
    <x v="0"/>
    <n v="72869"/>
    <s v="https://colombiacompra.gov.co/tienda-virtual-del-estado-colombiano/ordenes-compra/72869"/>
    <x v="8"/>
    <x v="2"/>
    <s v="Acuerdo marco de precios "/>
    <s v="CONTRATAR LA COMPRA DE PAPELERÍA, ÚTILES DE OFICINA CON DESTINO A LAS DIFERENTES DEPENDENCIAS DEL FONDO DE DESARROLLO RURAL DE SUMAPAZ A TRAVÉS DE CONTRATACIÓN CON GRAN ALMACÉN EN LA TVEC"/>
    <x v="1"/>
    <s v="Un Nuevo Contrato Social y Ambiental para la Bogotá del Siglo XXI"/>
    <s v="No aplica"/>
    <m/>
    <m/>
    <m/>
    <m/>
    <n v="830037946"/>
    <s v="PANAMERICANA LIBRERÍA Y PAPELERÍA S.A."/>
    <s v="Persona Jurídica"/>
    <m/>
    <m/>
    <m/>
    <n v="9999725"/>
    <m/>
    <m/>
    <m/>
    <n v="9999725"/>
    <n v="9999725"/>
    <x v="90"/>
    <m/>
    <m/>
    <m/>
    <m/>
    <m/>
    <m/>
    <m/>
    <m/>
    <m/>
    <m/>
    <m/>
    <m/>
    <m/>
    <n v="1"/>
  </r>
  <r>
    <n v="1"/>
    <s v="OC-74848-2021"/>
    <x v="0"/>
    <n v="74848"/>
    <s v="https://colombiacompra.gov.co/tienda-virtual-del-estado-colombiano/ordenes-compra/74848"/>
    <x v="8"/>
    <x v="2"/>
    <s v="Acuerdo marco de precios "/>
    <s v="ADQUISICIÓN DE EQUIPOS Y ELEMENTOS DE TECNOLOGÍA PARA LAS DIFERENTES DEPENDENCIAS DEL FONDO DE DESARROLLO RURAL DE SUMAPAZ."/>
    <x v="1"/>
    <s v="Un Nuevo Contrato Social y Ambiental para la Bogotá del Siglo XXI"/>
    <s v="No aplica"/>
    <s v=" "/>
    <s v=" "/>
    <m/>
    <m/>
    <n v="830037946"/>
    <s v="PANAMERICANA LIBRERÍA Y PAPELERÍA S.A."/>
    <s v="Persona Jurídica"/>
    <m/>
    <m/>
    <m/>
    <n v="7974190"/>
    <m/>
    <m/>
    <m/>
    <n v="7974190"/>
    <n v="7974190"/>
    <x v="91"/>
    <m/>
    <m/>
    <m/>
    <m/>
    <m/>
    <m/>
    <m/>
    <m/>
    <m/>
    <m/>
    <m/>
    <m/>
    <m/>
    <n v="1"/>
  </r>
  <r>
    <n v="1"/>
    <s v="OC-74849-2021"/>
    <x v="0"/>
    <n v="74849"/>
    <s v="https://colombiacompra.gov.co/tienda-virtual-del-estado-colombiano/ordenes-compra/74849"/>
    <x v="8"/>
    <x v="2"/>
    <s v="Acuerdo marco de precios "/>
    <s v="ADQUISICIÓN DE EQUIPOS Y ELEMENTOS DE TECNOLOGÍA PARA LAS DIFERENTES DEPENDENCIAS DEL FONDO DE DESARROLLO RURAL DE SUMAPAZ."/>
    <x v="1"/>
    <s v="Un Nuevo Contrato Social y Ambiental para la Bogotá del Siglo XXI"/>
    <s v="No aplica"/>
    <s v=" "/>
    <s v=" "/>
    <m/>
    <m/>
    <n v="890900943"/>
    <s v="COLOMBIANA DE COMERCIO S.A Y/O ALKOSTO S.A."/>
    <s v="Persona Jurídica"/>
    <m/>
    <m/>
    <m/>
    <n v="13995000"/>
    <m/>
    <m/>
    <m/>
    <n v="13995000"/>
    <n v="13995000"/>
    <x v="91"/>
    <m/>
    <m/>
    <m/>
    <m/>
    <m/>
    <m/>
    <m/>
    <m/>
    <m/>
    <m/>
    <m/>
    <m/>
    <m/>
    <n v="1"/>
  </r>
  <r>
    <n v="1"/>
    <s v="OC-75887-2021"/>
    <x v="0"/>
    <n v="75887"/>
    <s v="https://colombiacompra.gov.co/tienda-virtual-del-estado-colombiano/ordenes-compra/75887"/>
    <x v="8"/>
    <x v="2"/>
    <s v="Acuerdo marco de precios "/>
    <s v="CONTRATAR LA COMPRA DE SUMINISTROS DE PAPELERÍA, ASEO Y BIOSEGURIDAD PARA LOS 6 SEIS CENTROS DE CO-NECTIVIDAD CAMPESINA DEL FONDO DE DESARROLLO RU-RAL DE SUMAPAZ A TRAVÉS DE CONTRATACIÓN CON GRAN ALMACÉN GRANDES SUPERFICIES EN LA TVEC"/>
    <x v="0"/>
    <s v="Un Nuevo Contrato Social y Ambiental para la Bogotá del Siglo XXI"/>
    <n v="54"/>
    <s v="Transformación digital y gestión de TIC para un territorio inteligente"/>
    <s v="Propósito 5: Construir Bogotá - Región con gobierno abierto, transparente y ciudadanía consciente"/>
    <n v="1692"/>
    <m/>
    <n v="830037946"/>
    <s v="PANAMERICANA LIBRERÍA Y PAPELERÍA S.A."/>
    <s v="Persona Jurídica"/>
    <m/>
    <m/>
    <m/>
    <n v="7124878"/>
    <m/>
    <m/>
    <m/>
    <n v="7124878"/>
    <n v="7124878"/>
    <x v="66"/>
    <m/>
    <m/>
    <m/>
    <m/>
    <m/>
    <m/>
    <m/>
    <m/>
    <m/>
    <m/>
    <m/>
    <m/>
    <m/>
    <n v="1"/>
  </r>
  <r>
    <n v="1"/>
    <s v="OC-76346-2021"/>
    <x v="0"/>
    <n v="76346"/>
    <s v="https://colombiacompra.gov.co/tienda-virtual-del-estado-colombiano/ordenes-compra/76346"/>
    <x v="8"/>
    <x v="2"/>
    <s v="Acuerdo marco de precios "/>
    <s v="CONTRATAR LA PRESTACIÓN DE SERVICIOS DE LIMPIEZA GENERAL Y CAFETERÍA DE LAS SEDES ADMINISTRATIVAS DE LA ALCALDÍA LOCAL DE SUMAPAZ Y LAS CORREGIDURÍAS DE BETANIA, NAZARETH Y SAN JUAN."/>
    <x v="1"/>
    <s v="Un Nuevo Contrato Social y Ambiental para la Bogotá del Siglo XXI"/>
    <s v="No aplica"/>
    <s v=" "/>
    <s v=" "/>
    <m/>
    <m/>
    <n v="800242738"/>
    <s v="LADOINSA LABORES DOTACIONES INDUSTRIALES S.A.S"/>
    <s v="Persona Jurídica"/>
    <m/>
    <m/>
    <m/>
    <n v="62361287"/>
    <m/>
    <m/>
    <m/>
    <n v="62361287"/>
    <n v="27166694"/>
    <x v="68"/>
    <m/>
    <m/>
    <m/>
    <m/>
    <m/>
    <m/>
    <m/>
    <m/>
    <m/>
    <m/>
    <m/>
    <m/>
    <m/>
    <n v="0.4356339534814283"/>
  </r>
  <r>
    <n v="1"/>
    <s v="OC-80734-2021"/>
    <x v="0"/>
    <n v="80734"/>
    <s v="https://colombiacompra.gov.co/tienda-virtual-del-estado-colombiano/ordenes-compra/80734"/>
    <x v="8"/>
    <x v="2"/>
    <s v="Acuerdo marco de precios "/>
    <s v="EL SUMINISTRO DE PAQUETE ALIMENTARIO, PARA APOYAR LA ATENCIÓN DE FAMILIAS VULNERABLES AFECTADAS POR LA PANDEMIA DEL COVID 19, EN LA LOCALIDAD DE SUMAPAZ."/>
    <x v="0"/>
    <s v="Un Nuevo Contrato Social y Ambiental para la Bogotá del Siglo XXI"/>
    <n v="1"/>
    <s v="Subsidios y transferencias para la equidad"/>
    <s v="Propósito 1: Hacer un nuevo contrato social para incrementar la inclusión social, productiva y política"/>
    <n v="1583"/>
    <n v="1"/>
    <n v="860007336"/>
    <s v="CAJA COLOMBIANA DE SUBSIDIO FAMILIAR COLSUBSIDIO"/>
    <s v="Persona Jurídica"/>
    <m/>
    <m/>
    <m/>
    <n v="129151322"/>
    <m/>
    <m/>
    <m/>
    <n v="129151322"/>
    <m/>
    <x v="92"/>
    <m/>
    <m/>
    <m/>
    <m/>
    <m/>
    <m/>
    <m/>
    <m/>
    <m/>
    <m/>
    <m/>
    <m/>
    <m/>
    <n v="0"/>
  </r>
  <r>
    <n v="1"/>
    <s v="OC-83389-2021"/>
    <x v="0"/>
    <n v="83389"/>
    <s v="https://colombiacompra.gov.co/tienda-virtual-del-estado-colombiano/ordenes-compra/83389"/>
    <x v="8"/>
    <x v="2"/>
    <s v="Acuerdo marco de precios "/>
    <s v="PRESTAR EL SERVICIO DE TRANSPORTE TERRESTRE DE PASAJEROS, CON EL FIN DE ATENDER LOS EVENTOS INSTITUCIONALES PROGRAMADOS POR LA ADMINISTRACIÓN LOCAL, EVENTOS Y ACTIVIDADES DE PROMOCIÓN Y PARTICIPACIÓN."/>
    <x v="0"/>
    <s v="Un Nuevo Contrato Social y Ambiental para la Bogotá del Siglo XXI"/>
    <n v="1"/>
    <s v="Subsidios y transferencias para la equidad"/>
    <s v="Propósito 1: Hacer un nuevo contrato social para incrementar la inclusión social, productiva y política"/>
    <n v="1583"/>
    <n v="1"/>
    <n v="901446013"/>
    <s v="UNION TEMPORAL ESPECIALES COLOMBIA COMPRA 2020"/>
    <s v="Unión Temporal"/>
    <n v="900512082"/>
    <s v="INVERSIONES TRANS SABANA S.A.S"/>
    <n v="0.25"/>
    <n v="63379800"/>
    <m/>
    <m/>
    <m/>
    <n v="63379800"/>
    <m/>
    <x v="93"/>
    <d v="2022-01-04T00:00:00"/>
    <d v="2022-09-05T00:00:00"/>
    <n v="242"/>
    <m/>
    <m/>
    <m/>
    <m/>
    <m/>
    <m/>
    <m/>
    <s v="X"/>
    <m/>
    <m/>
    <n v="0"/>
  </r>
  <r>
    <n v="0"/>
    <s v="OC-83389-2021"/>
    <x v="0"/>
    <n v="83389"/>
    <s v="https://colombiacompra.gov.co/tienda-virtual-del-estado-colombiano/ordenes-compra/83389"/>
    <x v="8"/>
    <x v="2"/>
    <s v="Acuerdo marco de precios "/>
    <s v="PRESTAR EL SERVICIO DE TRANSPORTE TERRESTRE DE PASAJEROS, CON EL FIN DE ATENDER LOS EVENTOS INSTITUCIONALES PROGRAMADOS POR LA ADMINISTRACIÓN LOCAL, EVENTOS Y ACTIVIDADES DE PROMOCIÓN Y PARTICIPACIÓN."/>
    <x v="0"/>
    <s v="Un Nuevo Contrato Social y Ambiental para la Bogotá del Siglo XXI"/>
    <n v="6"/>
    <s v="Sistema Distrital de Cuidado"/>
    <s v="Propósito 1: Hacer un nuevo contrato social para incrementar la inclusión social, productiva y política"/>
    <n v="1643"/>
    <n v="1"/>
    <n v="901446013"/>
    <s v="UNION TEMPORAL ESPECIALES COLOMBIA COMPRA 2020"/>
    <s v="Unión Temporal"/>
    <n v="830090037"/>
    <s v="SERVITAC S.A.S SERVICIOS DE ALQUILER Y TRANSPORTE ALVARO Y CIA."/>
    <n v="0.25"/>
    <n v="9603000"/>
    <m/>
    <m/>
    <m/>
    <n v="9603000"/>
    <m/>
    <x v="93"/>
    <m/>
    <m/>
    <m/>
    <m/>
    <m/>
    <m/>
    <m/>
    <m/>
    <m/>
    <m/>
    <m/>
    <m/>
    <m/>
    <n v="0"/>
  </r>
  <r>
    <n v="0"/>
    <s v="OC-83389-2021"/>
    <x v="0"/>
    <n v="83389"/>
    <s v="https://colombiacompra.gov.co/tienda-virtual-del-estado-colombiano/ordenes-compra/83389"/>
    <x v="8"/>
    <x v="2"/>
    <s v="Acuerdo marco de precios "/>
    <s v="PRESTAR EL SERVICIO DE TRANSPORTE TERRESTRE DE PASAJEROS, CON EL FIN DE ATENDER LOS EVENTOS INSTITUCIONALES PROGRAMADOS POR LA ADMINISTRACIÓN LOCAL, EVENTOS Y ACTIVIDADES DE PROMOCIÓN Y PARTICIPACIÓN."/>
    <x v="0"/>
    <s v="Un Nuevo Contrato Social y Ambiental para la Bogotá del Siglo XXI"/>
    <n v="20"/>
    <s v="Bogotá, referente en cultura, deporte, recreación y actividad física, con parques para el desarrollo y la salud"/>
    <s v="Propósito 1: Hacer un nuevo contrato social para incrementar la inclusión social, productiva y política"/>
    <n v="1590"/>
    <n v="1"/>
    <n v="901446013"/>
    <s v="UNION TEMPORAL ESPECIALES COLOMBIA COMPRA 2020"/>
    <s v="Unión Temporal"/>
    <n v="830102646"/>
    <s v="TRANSPORTES ESIVANS S.A.S"/>
    <n v="0.25"/>
    <n v="53485205"/>
    <m/>
    <m/>
    <m/>
    <n v="53485205"/>
    <m/>
    <x v="93"/>
    <m/>
    <m/>
    <m/>
    <m/>
    <m/>
    <m/>
    <m/>
    <m/>
    <m/>
    <m/>
    <m/>
    <m/>
    <m/>
    <n v="0"/>
  </r>
  <r>
    <n v="0"/>
    <s v="OC-83389-2021"/>
    <x v="0"/>
    <n v="83389"/>
    <s v="https://colombiacompra.gov.co/tienda-virtual-del-estado-colombiano/ordenes-compra/83389"/>
    <x v="8"/>
    <x v="2"/>
    <s v="Acuerdo marco de precios "/>
    <s v="PRESTAR EL SERVICIO DE TRANSPORTE TERRESTRE DE PASAJEROS, CON EL FIN DE ATENDER LOS EVENTOS INSTITUCIONALES PROGRAMADOS POR LA ADMINISTRACIÓN LOCAL, EVENTOS Y ACTIVIDADES DE PROMOCIÓN Y PARTICIPACIÓN."/>
    <x v="0"/>
    <s v="Un Nuevo Contrato Social y Ambiental para la Bogotá del Siglo XXI"/>
    <n v="23"/>
    <s v="Bogotá rural"/>
    <s v="Propósito 1: Hacer un nuevo contrato social para incrementar la inclusión social, productiva y política"/>
    <n v="1634"/>
    <n v="1"/>
    <n v="901446013"/>
    <s v="UNION TEMPORAL ESPECIALES COLOMBIA COMPRA 2020"/>
    <s v="Unión Temporal"/>
    <n v="806012364"/>
    <s v="BUSEXPRESS S.A.S"/>
    <n v="0.25"/>
    <n v="1920600"/>
    <m/>
    <m/>
    <m/>
    <n v="1920600"/>
    <m/>
    <x v="93"/>
    <m/>
    <m/>
    <m/>
    <m/>
    <m/>
    <m/>
    <m/>
    <m/>
    <m/>
    <m/>
    <m/>
    <m/>
    <m/>
    <n v="0"/>
  </r>
  <r>
    <n v="0"/>
    <s v="OC-83389-2021"/>
    <x v="0"/>
    <n v="83389"/>
    <s v="https://colombiacompra.gov.co/tienda-virtual-del-estado-colombiano/ordenes-compra/83389"/>
    <x v="8"/>
    <x v="2"/>
    <s v="Acuerdo marco de precios "/>
    <s v="PRESTAR EL SERVICIO DE TRANSPORTE TERRESTRE DE PASAJEROS, CON EL FIN DE ATENDER LOS EVENTOS INSTITUCIONALES PROGRAMADOS POR LA ADMINISTRACIÓN LOCAL, EVENTOS Y ACTIVIDADES DE PROMOCIÓN Y PARTICIPACIÓN."/>
    <x v="0"/>
    <s v="Un Nuevo Contrato Social y Ambiental para la Bogotá del Siglo XXI"/>
    <n v="30"/>
    <s v="Eficiencia en la atención de emergencias"/>
    <s v="Propósito 2 : Cambiar Nuestros Hábitos de Vida para Reverdecer a Bogotá y Adaptarnos y Mitigar la Crisis Climática"/>
    <n v="1652"/>
    <n v="1"/>
    <n v="901446013"/>
    <s v="UNION TEMPORAL ESPECIALES COLOMBIA COMPRA 2020"/>
    <s v="Unión Temporal"/>
    <m/>
    <m/>
    <m/>
    <n v="48020268"/>
    <m/>
    <m/>
    <m/>
    <n v="48020268"/>
    <m/>
    <x v="93"/>
    <m/>
    <m/>
    <m/>
    <m/>
    <m/>
    <m/>
    <m/>
    <m/>
    <m/>
    <m/>
    <m/>
    <m/>
    <m/>
    <n v="0"/>
  </r>
  <r>
    <n v="0"/>
    <s v="OC-83389-2021"/>
    <x v="0"/>
    <n v="83389"/>
    <s v="https://colombiacompra.gov.co/tienda-virtual-del-estado-colombiano/ordenes-compra/83389"/>
    <x v="8"/>
    <x v="2"/>
    <s v="Acuerdo marco de precios "/>
    <s v="PRESTAR EL SERVICIO DE TRANSPORTE TERRESTRE DE PASAJEROS, CON EL FIN DE ATENDER LOS EVENTOS INSTITUCIONALES PROGRAMADOS POR LA ADMINISTRACIÓN LOCAL, EVENTOS Y ACTIVIDADES DE PROMOCIÓN Y PARTICIPACIÓN."/>
    <x v="0"/>
    <s v="Un Nuevo Contrato Social y Ambiental para la Bogotá del Siglo XXI"/>
    <n v="39"/>
    <s v="Bogotá territorio de paz y atención integral a las víctimas del conflicto armado"/>
    <s v="Propósito 3: Inspirar confianza y legitimidad para vivir sin miedo y ser epicentro de cultura ciudadana, paz y reconciliación"/>
    <n v="1672"/>
    <n v="1"/>
    <n v="901446013"/>
    <s v="UNION TEMPORAL ESPECIALES COLOMBIA COMPRA 2020"/>
    <s v="Unión Temporal"/>
    <m/>
    <m/>
    <m/>
    <n v="19206000"/>
    <m/>
    <m/>
    <m/>
    <n v="19206000"/>
    <m/>
    <x v="93"/>
    <m/>
    <m/>
    <m/>
    <m/>
    <m/>
    <m/>
    <m/>
    <m/>
    <m/>
    <m/>
    <m/>
    <m/>
    <m/>
    <n v="0"/>
  </r>
  <r>
    <n v="0"/>
    <s v="OC-83389-2021"/>
    <x v="0"/>
    <n v="83389"/>
    <s v="https://colombiacompra.gov.co/tienda-virtual-del-estado-colombiano/ordenes-compra/83389"/>
    <x v="8"/>
    <x v="2"/>
    <s v="Acuerdo marco de precios "/>
    <s v="PRESTAR EL SERVICIO DE TRANSPORTE TERRESTRE DE PASAJEROS, CON EL FIN DE ATENDER LOS EVENTOS INSTITUCIONALES PROGRAMADOS POR LA ADMINISTRACIÓN LOCAL, EVENTOS Y ACTIVIDADES DE PROMOCIÓN Y PARTICIPACIÓN."/>
    <x v="0"/>
    <s v="Un Nuevo Contrato Social y Ambiental para la Bogotá del Siglo XXI"/>
    <n v="40"/>
    <s v="Más mujeres viven una vida libre de violencias, se sienten seguras y acceden con confianza al sistema de justicia"/>
    <s v="Propósito 3: Inspirar confianza y legitimidad para vivir sin miedo y ser epicentro de cultura ciudadana, paz y reconciliación"/>
    <n v="1674"/>
    <n v="1"/>
    <n v="901446013"/>
    <s v="UNION TEMPORAL ESPECIALES COLOMBIA COMPRA 2020"/>
    <s v="Unión Temporal"/>
    <m/>
    <m/>
    <m/>
    <n v="12964050"/>
    <m/>
    <m/>
    <m/>
    <n v="12964050"/>
    <m/>
    <x v="93"/>
    <m/>
    <m/>
    <m/>
    <m/>
    <m/>
    <m/>
    <m/>
    <m/>
    <m/>
    <m/>
    <m/>
    <m/>
    <m/>
    <n v="0"/>
  </r>
  <r>
    <n v="0"/>
    <s v="OC-83389-2021"/>
    <x v="0"/>
    <n v="83389"/>
    <s v="https://colombiacompra.gov.co/tienda-virtual-del-estado-colombiano/ordenes-compra/83389"/>
    <x v="8"/>
    <x v="2"/>
    <s v="Acuerdo marco de precios "/>
    <s v="PRESTAR EL SERVICIO DE TRANSPORTE TERRESTRE DE PASAJEROS, CON EL FIN DE ATENDER LOS EVENTOS INSTITUCIONALES PROGRAMADOS POR LA ADMINISTRACIÓN LOCAL, EVENTOS Y ACTIVIDADES DE PROMOCIÓN Y PARTICIPACIÓN."/>
    <x v="0"/>
    <s v="Un Nuevo Contrato Social y Ambiental para la Bogotá del Siglo XXI"/>
    <n v="48"/>
    <s v="Plataforma institucional para la seguridad y justicia"/>
    <s v="Propósito 3: Inspirar confianza y legitimidad para vivir sin miedo y ser epicentro de cultura ciudadana, paz y reconciliación"/>
    <n v="1683"/>
    <n v="1"/>
    <n v="901446013"/>
    <s v="UNION TEMPORAL ESPECIALES COLOMBIA COMPRA 2020"/>
    <s v="Unión Temporal"/>
    <m/>
    <m/>
    <m/>
    <n v="20166300"/>
    <m/>
    <m/>
    <m/>
    <n v="20166300"/>
    <m/>
    <x v="93"/>
    <m/>
    <m/>
    <m/>
    <m/>
    <m/>
    <m/>
    <m/>
    <m/>
    <m/>
    <m/>
    <m/>
    <m/>
    <m/>
    <n v="0"/>
  </r>
  <r>
    <n v="0"/>
    <s v="OC-83389-2021"/>
    <x v="0"/>
    <n v="83389"/>
    <s v="https://colombiacompra.gov.co/tienda-virtual-del-estado-colombiano/ordenes-compra/83389"/>
    <x v="8"/>
    <x v="2"/>
    <s v="Acuerdo marco de precios "/>
    <s v="PRESTAR EL SERVICIO DE TRANSPORTE TERRESTRE DE PASAJEROS, CON EL FIN DE ATENDER LOS EVENTOS INSTITUCIONALES PROGRAMADOS POR LA ADMINISTRACIÓN LOCAL, EVENTOS Y ACTIVIDADES DE PROMOCIÓN Y PARTICIPACIÓN."/>
    <x v="0"/>
    <s v="Un Nuevo Contrato Social y Ambiental para la Bogotá del Siglo XXI"/>
    <n v="55"/>
    <s v="Fortalecimiento de cultura ciudadana y su institucionalidad"/>
    <s v="Propósito 5: Construir Bogotá - Región con gobierno abierto, transparente y ciudadanía consciente"/>
    <n v="1691"/>
    <n v="1"/>
    <n v="901446013"/>
    <s v="UNION TEMPORAL ESPECIALES COLOMBIA COMPRA 2020"/>
    <s v="Unión Temporal"/>
    <m/>
    <m/>
    <m/>
    <n v="31209750"/>
    <m/>
    <m/>
    <m/>
    <n v="31209750"/>
    <m/>
    <x v="93"/>
    <m/>
    <m/>
    <m/>
    <m/>
    <m/>
    <m/>
    <m/>
    <m/>
    <m/>
    <m/>
    <m/>
    <m/>
    <m/>
    <n v="0"/>
  </r>
  <r>
    <n v="0"/>
    <s v="OC-83389-2021"/>
    <x v="0"/>
    <n v="83389"/>
    <s v="https://colombiacompra.gov.co/tienda-virtual-del-estado-colombiano/ordenes-compra/83389"/>
    <x v="8"/>
    <x v="2"/>
    <s v="Acuerdo marco de precios "/>
    <s v="PRESTAR EL SERVICIO DE TRANSPORTE TERRESTRE DE PASAJEROS, CON EL FIN DE ATENDER LOS EVENTOS INSTITUCIONALES PROGRAMADOS POR LA ADMINISTRACIÓN LOCAL, EVENTOS Y ACTIVIDADES DE PROMOCIÓN Y PARTICIPACIÓN."/>
    <x v="1"/>
    <s v="Un Nuevo Contrato Social y Ambiental para la Bogotá del Siglo XXI"/>
    <s v="No aplica"/>
    <m/>
    <m/>
    <m/>
    <n v="1"/>
    <n v="901446013"/>
    <s v="UNION TEMPORAL ESPECIALES COLOMBIA COMPRA 2020"/>
    <s v="Unión Temporal"/>
    <m/>
    <m/>
    <m/>
    <n v="14404500"/>
    <m/>
    <m/>
    <m/>
    <n v="14404500"/>
    <m/>
    <x v="93"/>
    <m/>
    <m/>
    <m/>
    <m/>
    <m/>
    <m/>
    <m/>
    <m/>
    <m/>
    <m/>
    <m/>
    <m/>
    <m/>
    <n v="0"/>
  </r>
  <r>
    <n v="1"/>
    <s v="OC-83390-2021"/>
    <x v="0"/>
    <n v="83390"/>
    <s v="https://colombiacompra.gov.co/tienda-virtual-del-estado-colombiano/ordenes-compra/83390/1"/>
    <x v="8"/>
    <x v="2"/>
    <s v="Acuerdo marco de precios "/>
    <s v="CONTRATAR LA COMPRA DE LA LICENCIA ANUAL (12 MESES) DE LA SUITE ADOBE A TRAVES DE LA CONTRATACION CON GRAN ALMACEN DE LA TVCE "/>
    <x v="1"/>
    <s v="Un Nuevo Contrato Social y Ambiental para la Bogotá del Siglo XXI"/>
    <s v="No aplica"/>
    <m/>
    <m/>
    <m/>
    <m/>
    <n v="830037946"/>
    <s v="PANAMERICANA LIBRERÍA Y PAPELERÍA S.A."/>
    <s v="Persona Jurídica"/>
    <m/>
    <m/>
    <m/>
    <n v="4668528"/>
    <m/>
    <m/>
    <m/>
    <n v="4668528"/>
    <m/>
    <x v="93"/>
    <m/>
    <m/>
    <m/>
    <m/>
    <m/>
    <m/>
    <m/>
    <m/>
    <m/>
    <m/>
    <m/>
    <m/>
    <m/>
    <n v="0"/>
  </r>
  <r>
    <n v="1"/>
    <s v="CIN-119-2019"/>
    <x v="1"/>
    <s v="FDLS-CMA-111-2019"/>
    <s v="https://community.secop.gov.co/Public/Tendering/OpportunityDetail/Index?noticeUID=CO1.NTC.864610&amp;isFromPublicArea=True&amp;isModal=False"/>
    <x v="6"/>
    <x v="4"/>
    <s v="No aplica"/>
    <s v="REALIZAR LA INTERVENTORÍA TÉCNICA, ADMINISTRATIVA, FINANCIERA, AMBIENTAL, SOCIAL, SISO Y JURÍDICA AL CONTRATO QUE RESULTE DEL PROCESO LICITATORIO FDLS-LP-095-2019, CUYO OBJETO ES: CONTRATAR LAS OBRAS PARA LA CONSERVACIÓN DE LA MALLA VIAL LOCAL DE SUMAPAZ, POR EL SISTEMA DE PRECIOS UNITARIOS FIJOS, SIN FORMULA DE REAJUSTE Y A MONTO AGOTABLE"/>
    <x v="0"/>
    <s v="Un Nuevo Contrato Social y Ambiental para la Bogotá del Siglo XXI"/>
    <n v="49"/>
    <s v="Movilidad segura, sostenible y accesible"/>
    <s v="Propósito 4: Hacer de Bogotá Región un modelo de movilidad multimodal, incluyente y sostenible"/>
    <n v="1688"/>
    <n v="7"/>
    <n v="901310016"/>
    <s v="CONSORCIO  INTERVIAL SUMAPAZ"/>
    <s v="Consorcio"/>
    <n v="79865330"/>
    <s v="LUDWIG PÁEZ MUÑOZ "/>
    <n v="0.5"/>
    <m/>
    <m/>
    <n v="1"/>
    <n v="179125690"/>
    <n v="179125690"/>
    <m/>
    <x v="94"/>
    <d v="2021-05-18T00:00:00"/>
    <d v="2021-05-24T00:00:00"/>
    <n v="6"/>
    <m/>
    <m/>
    <m/>
    <m/>
    <m/>
    <m/>
    <m/>
    <m/>
    <s v="X"/>
    <m/>
    <n v="0"/>
  </r>
  <r>
    <m/>
    <s v="CIN-119-2019"/>
    <x v="1"/>
    <s v="FDLS-CMA-111-2019"/>
    <s v="https://community.secop.gov.co/Public/Tendering/OpportunityDetail/Index?noticeUID=CO1.NTC.864610&amp;isFromPublicArea=True&amp;isModal=False"/>
    <x v="6"/>
    <x v="4"/>
    <s v="No aplica"/>
    <s v="REALIZAR LA INTERVENTORÍA TÉCNICA, ADMINISTRATIVA, FINANCIERA, AMBIENTAL, SOCIAL, SISO Y JURÍDICA AL CONTRATO QUE RESULTE DEL PROCESO LICITATORIO FDLS-LP-095-2019, CUYO OBJETO ES: CONTRATAR LAS OBRAS PARA LA CONSERVACIÓN DE LA MALLA VIAL LOCAL DE SUMAPAZ, POR EL SISTEMA DE PRECIOS UNITARIOS FIJOS, SIN FORMULA DE REAJUSTE Y A MONTO AGOTABLE"/>
    <x v="0"/>
    <s v="Un Nuevo Contrato Social y Ambiental para la Bogotá del Siglo XXI"/>
    <n v="49"/>
    <s v="Movilidad segura, sostenible y accesible"/>
    <s v="Propósito 4: Hacer de Bogotá Región un modelo de movilidad multimodal, incluyente y sostenible"/>
    <n v="1688"/>
    <n v="7"/>
    <n v="901310016"/>
    <s v="CONSORCIO  INTERVIAL SUMAPAZ"/>
    <s v="Consorcio"/>
    <n v="900674490"/>
    <s v="INGENIERÍA DEL FUTURO S.A.S "/>
    <n v="0.25"/>
    <m/>
    <m/>
    <m/>
    <m/>
    <n v="0"/>
    <m/>
    <x v="95"/>
    <m/>
    <m/>
    <m/>
    <m/>
    <m/>
    <m/>
    <m/>
    <m/>
    <m/>
    <m/>
    <m/>
    <m/>
    <m/>
    <s v="-"/>
  </r>
  <r>
    <m/>
    <s v="CIN-119-2019"/>
    <x v="1"/>
    <s v="FDLS-CMA-111-2019"/>
    <s v="https://community.secop.gov.co/Public/Tendering/OpportunityDetail/Index?noticeUID=CO1.NTC.864610&amp;isFromPublicArea=True&amp;isModal=False"/>
    <x v="6"/>
    <x v="4"/>
    <s v="No aplica"/>
    <s v="REALIZAR LA INTERVENTORÍA TÉCNICA, ADMINISTRATIVA, FINANCIERA, AMBIENTAL, SOCIAL, SISO Y JURÍDICA AL CONTRATO QUE RESULTE DEL PROCESO LICITATORIO FDLS-LP-095-2019, CUYO OBJETO ES: CONTRATAR LAS OBRAS PARA LA CONSERVACIÓN DE LA MALLA VIAL LOCAL DE SUMAPAZ, POR EL SISTEMA DE PRECIOS UNITARIOS FIJOS, SIN FORMULA DE REAJUSTE Y A MONTO AGOTABLE"/>
    <x v="0"/>
    <s v="Un Nuevo Contrato Social y Ambiental para la Bogotá del Siglo XXI"/>
    <n v="49"/>
    <s v="Movilidad segura, sostenible y accesible"/>
    <s v="Propósito 4: Hacer de Bogotá Región un modelo de movilidad multimodal, incluyente y sostenible"/>
    <n v="1688"/>
    <n v="7"/>
    <n v="901310016"/>
    <s v="CONSORCIO  INTERVIAL SUMAPAZ"/>
    <s v="Consorcio"/>
    <n v="830068724"/>
    <s v="ARA INGENIERÍA S.A.S "/>
    <n v="0.25"/>
    <m/>
    <m/>
    <m/>
    <m/>
    <n v="0"/>
    <m/>
    <x v="95"/>
    <m/>
    <m/>
    <m/>
    <m/>
    <m/>
    <m/>
    <m/>
    <m/>
    <m/>
    <m/>
    <m/>
    <m/>
    <m/>
    <s v="-"/>
  </r>
  <r>
    <n v="1"/>
    <s v="CIN-167-2019"/>
    <x v="1"/>
    <s v="FDLS-CMA-168-2019"/>
    <s v="https://community.secop.gov.co/Public/Tendering/OpportunityDetail/Index?noticeUID=CO1.NTC.953353&amp;isFromPublicArea=True&amp;isModal=False"/>
    <x v="6"/>
    <x v="4"/>
    <s v="No aplica"/>
    <s v="ADICIÓN 1. Y PRORROGA 1. AL CONTRATO QUE TIENE POR OBJETO REALIZAR LA INTERVENTORÍA TÉCNICA, ADMINISTRATIVA, FINANCIERA Y AMBIENTAL AL CONTRATO DERIVADO DE LA LICITACIÓN PÚBLICA FDLS-LP-142-2019, QUE TENDRÁ POR OBJETO PRESTACIÓN DEL SERVICIO DE MANTENIMIENTO DE LA MAQUINARIA Y VEHÍCULOS PESADOS DE PROPIEDAD, GUARDA Y/O TENENCIA DEL FONDO DE DESARROLLO LOCAL DE SUMAPAZ CON SUMINISTRO DE REPUESTOS, LLANTAS, INSUMOS, ACCESORIOS Y MANO DE OBRA"/>
    <x v="0"/>
    <s v="Un Nuevo Contrato Social y Ambiental para la Bogotá del Siglo XXI"/>
    <n v="49"/>
    <s v="Movilidad segura, sostenible y accesible"/>
    <s v="Propósito 4: Hacer de Bogotá Región un modelo de movilidad multimodal, incluyente y sostenible"/>
    <n v="1688"/>
    <n v="1"/>
    <n v="3096924"/>
    <s v="JAVIER ENRIQUE BUITRAGO GOMEZ_x0009_"/>
    <s v="Persona Natural"/>
    <m/>
    <m/>
    <m/>
    <m/>
    <m/>
    <n v="1"/>
    <n v="10921000"/>
    <n v="10921000"/>
    <n v="9828900"/>
    <x v="96"/>
    <d v="2021-02-08T00:00:00"/>
    <d v="2021-05-06T00:00:00"/>
    <n v="87"/>
    <m/>
    <m/>
    <m/>
    <m/>
    <m/>
    <m/>
    <m/>
    <m/>
    <s v="X"/>
    <m/>
    <n v="0.9"/>
  </r>
  <r>
    <n v="0"/>
    <s v="CIN-167-2019"/>
    <x v="1"/>
    <s v="FDLS-CMA-168-2019"/>
    <s v="https://community.secop.gov.co/Public/Tendering/OpportunityDetail/Index?noticeUID=CO1.NTC.953353&amp;isFromPublicArea=True&amp;isModal=False"/>
    <x v="6"/>
    <x v="4"/>
    <s v="No aplica"/>
    <s v="ADICIÓN 2. Y PRORROGA 2. AL CONTRATO QUE TIENE POR OBJETO REALIZAR LA INTERVENTORÍA TÉCNICA, ADMINISTRATIVA, FINANCIERA Y AMBIENTAL AL CONTRATO DERIVADO DE LA LICITACIÓN PÚBLICA FDLS-LP-142-2019, QUE TENDRÁ POR OBJETO PRESTACIÓN DEL SERVICIO DE MANTENIMIENTO DE LA MAQUINARIA Y VEHÍCULOS PESADOS DE PROPIEDAD, GUARDA Y/O TENENCIA DEL FONDO DE DESARROLLO LOCAL DE SUMAPAZ CON SUMINISTRO DE REPUESTOS, LLANTAS, INSUMOS, ACCESORIOS Y MANO DE OBRA"/>
    <x v="0"/>
    <s v="Un Nuevo Contrato Social y Ambiental para la Bogotá del Siglo XXI"/>
    <n v="49"/>
    <s v="Movilidad segura, sostenible y accesible"/>
    <s v="Propósito 4: Hacer de Bogotá Región un modelo de movilidad multimodal, incluyente y sostenible"/>
    <n v="1688"/>
    <n v="1"/>
    <n v="3096924"/>
    <s v="JAVIER ENRIQUE BUITRAGO GOMEZ_x0009_"/>
    <s v="Persona Natural"/>
    <m/>
    <m/>
    <m/>
    <m/>
    <m/>
    <n v="1"/>
    <n v="5460500"/>
    <n v="5460500"/>
    <n v="4914650"/>
    <x v="97"/>
    <d v="2021-04-06T00:00:00"/>
    <d v="2021-05-06T00:00:00"/>
    <n v="30"/>
    <m/>
    <m/>
    <m/>
    <m/>
    <m/>
    <m/>
    <m/>
    <m/>
    <s v="X"/>
    <m/>
    <n v="0.90003662668253825"/>
  </r>
  <r>
    <n v="1"/>
    <s v="CIN-180-2019"/>
    <x v="1"/>
    <s v="FDLS-CMA-197-2019"/>
    <s v="https://community.secop.gov.co/Public/Tendering/OpportunityDetail/Index?noticeUID=CO1.NTC.998642&amp;isFromPublicArea=True&amp;isModal=False"/>
    <x v="6"/>
    <x v="4"/>
    <s v="No aplica"/>
    <s v="REALIZAR LA INTERVENTORÍA TÉCNICA, ADMINISTRATIVA, FINANCIERA, JURIDICA, AMBIENTAL Y SISO AL CONTRATO QUE RESULTE DEL PROCESO LICITATORIO FDLS-LP-188-2019, CUYO OBJETO ES: REALIZAR EL DIAGNOSTICO, DEMOLICION, CONSTRUCCION, MANTENIMIENTO Y REPARACIONES LOCATIVAS DE LOS SALONES COMUNALES Y/O EQUIPAMIENTOS COMUNITARIOS POR EL SISTEMA DE PRECIOS FIJOS SIN FORMULA DE REAJUSTE, EN LA LOCALIDAD DE SUMAPAZ, DC"/>
    <x v="0"/>
    <s v="Un Nuevo Contrato Social y Ambiental para la Bogotá del Siglo XXI"/>
    <n v="55"/>
    <s v="Fortalecimiento de cultura ciudadana y su institucionalidad"/>
    <s v="Propósito 5: Construir Bogotá - Región con gobierno abierto, transparente y ciudadanía consciente"/>
    <n v="1691"/>
    <n v="2"/>
    <n v="901351433"/>
    <s v="CONSORCIO MAJOPE"/>
    <s v="Consorcio"/>
    <n v="8300779020"/>
    <s v="CONSTRUCTORA HEFUS LIMITADA "/>
    <n v="0.5"/>
    <m/>
    <m/>
    <n v="1"/>
    <n v="49452038"/>
    <n v="49452038"/>
    <n v="28506924"/>
    <x v="98"/>
    <d v="2021-03-09T00:00:00"/>
    <d v="2021-05-09T00:00:00"/>
    <n v="61"/>
    <m/>
    <m/>
    <m/>
    <m/>
    <m/>
    <m/>
    <m/>
    <m/>
    <s v="X"/>
    <m/>
    <n v="0.57645599964959993"/>
  </r>
  <r>
    <n v="0"/>
    <s v="CIN-180-2019"/>
    <x v="1"/>
    <s v="FDLS-CMA-197-2019"/>
    <s v="https://community.secop.gov.co/Public/Tendering/OpportunityDetail/Index?noticeUID=CO1.NTC.998642&amp;isFromPublicArea=True&amp;isModal=False"/>
    <x v="6"/>
    <x v="4"/>
    <s v="No aplica"/>
    <s v="REALIZAR LA INTERVENTORÍA TÉCNICA, ADMINISTRATIVA, FINANCIERA, JURIDICA, AMBIENTAL Y SISO AL CONTRATO QUE RESULTE DEL PROCESO LICITATORIO FDLS-LP-188-2019, CUYO OBJETO ES: REALIZAR EL DIAGNOSTICO, DEMOLICION, CONSTRUCCION, MANTENIMIENTO Y REPARACIONES LOCATIVAS DE LOS SALONES COMUNALES Y/O EQUIPAMIENTOS COMUNITARIOS POR EL SISTEMA DE PRECIOS FIJOS SIN FORMULA DE REAJUSTE, EN LA LOCALIDAD DE SUMAPAZ, DC"/>
    <x v="0"/>
    <s v="Un Nuevo Contrato Social y Ambiental para la Bogotá del Siglo XXI"/>
    <n v="55"/>
    <s v="Fortalecimiento de cultura ciudadana y su institucionalidad"/>
    <s v="Propósito 5: Construir Bogotá - Región con gobierno abierto, transparente y ciudadanía consciente"/>
    <n v="1691"/>
    <n v="2"/>
    <n v="901351433"/>
    <s v="CONSORCIO MAJOPE"/>
    <s v="Consorcio"/>
    <n v="79865330"/>
    <s v="LUDWIG PAEZ MUÑOZ "/>
    <n v="0.5"/>
    <m/>
    <m/>
    <m/>
    <m/>
    <n v="0"/>
    <m/>
    <x v="98"/>
    <d v="2021-03-09T00:00:00"/>
    <d v="2021-05-09T00:00:00"/>
    <m/>
    <m/>
    <m/>
    <m/>
    <m/>
    <m/>
    <m/>
    <m/>
    <m/>
    <m/>
    <m/>
    <s v="-"/>
  </r>
  <r>
    <n v="1"/>
    <s v="CIN-181-2019"/>
    <x v="1"/>
    <s v="FDLS-CMA-196-2019"/>
    <s v="https://community.secop.gov.co/Public/Tendering/OpportunityDetail/Index?noticeUID=CO1.NTC.997434&amp;isFromPublicArea=True&amp;isModal=False"/>
    <x v="6"/>
    <x v="4"/>
    <s v="No aplica"/>
    <s v="REALIZAR LA INTERVENTORÍA TÉCNICA, ADMINISTRATIVA, FINANCIERA, AMBIENTAL, SOCIAL, SISO Y JURÍDICA AL CONTRATO QUE RESULTE DEL PROCESO LICITATORIO, CUYO OBJETO ES: REALIZAR POR EL SISTEMA DE PRECIOS UNITARIOS FIJOS SIN FORMULA DE REAJUSTE Y A MONTO AGOTABLE, EL RECONOCIMIENTO, VERIFICACIÓN Y DIAGNÓSTICOS ASI COMO LAS OBRAS DE MANTENIMIENTO REQUERIDAS PARA LA ADECUACIÓN, REHABILITACIÓN Y FUNCIONAMIENTO DE LOS SISTEMAS DE ACUEDUCTOS VEREDALES EN LA LOCALIDAD DE SUMAPAZ"/>
    <x v="0"/>
    <s v="Un Nuevo Contrato Social y Ambiental para la Bogotá del Siglo XXI"/>
    <n v="37"/>
    <s v="Provisión y mejoramiento de servicios públicos"/>
    <s v="Propósito 2 : Cambiar Nuestros Hábitos de Vida para Reverdecer a Bogotá y Adaptarnos y Mitigar la Crisis Climática"/>
    <n v="1668"/>
    <n v="1"/>
    <n v="901350924"/>
    <s v="CONSORCIO ORION 126"/>
    <s v="Consorcio"/>
    <n v="900245275"/>
    <s v="HIDROS DE COLOMBIA S.A.S. "/>
    <n v="0.5"/>
    <m/>
    <m/>
    <n v="1"/>
    <n v="85403685"/>
    <n v="85403685"/>
    <n v="64267758"/>
    <x v="99"/>
    <d v="2021-06-10T00:00:00"/>
    <d v="2021-09-11T00:00:00"/>
    <n v="93"/>
    <m/>
    <m/>
    <m/>
    <m/>
    <m/>
    <m/>
    <m/>
    <m/>
    <s v="X"/>
    <m/>
    <n v="0.75251738844758276"/>
  </r>
  <r>
    <n v="0"/>
    <s v="CIN-181-2019"/>
    <x v="1"/>
    <s v="FDLS-CMA-196-2019"/>
    <s v="https://community.secop.gov.co/Public/Tendering/OpportunityDetail/Index?noticeUID=CO1.NTC.997434&amp;isFromPublicArea=True&amp;isModal=False"/>
    <x v="6"/>
    <x v="4"/>
    <s v="No aplica"/>
    <s v="REALIZAR LA INTERVENTORÍA TÉCNICA, ADMINISTRATIVA, FINANCIERA, AMBIENTAL, SOCIAL, SISO Y JURÍDICA AL CONTRATO QUE RESULTE DEL PROCESO LICITATORIO, CUYO OBJETO ES: REALIZAR POR EL SISTEMA DE PRECIOS UNITARIOS FIJOS SIN FORMULA DE REAJUSTE Y A MONTO AGOTABLE, EL RECONOCIMIENTO, VERIFICACIÓN Y DIAGNÓSTICOS ASI COMO LAS OBRAS DE MANTENIMIENTO REQUERIDAS PARA LA ADECUACIÓN, REHABILITACIÓN Y FUNCIONAMIENTO DE LOS SISTEMAS DE ACUEDUCTOS VEREDALES EN LA LOCALIDAD DE SUMAPAZ"/>
    <x v="0"/>
    <s v="Un Nuevo Contrato Social y Ambiental para la Bogotá del Siglo XXI"/>
    <n v="37"/>
    <s v="Provisión y mejoramiento de servicios públicos"/>
    <s v="Propósito 2 : Cambiar Nuestros Hábitos de Vida para Reverdecer a Bogotá y Adaptarnos y Mitigar la Crisis Climática"/>
    <n v="1668"/>
    <n v="1"/>
    <n v="901350924"/>
    <s v="CONSORCIO ORION 126"/>
    <s v="Consorcio"/>
    <n v="816000029"/>
    <s v="AGUASANITARIAS S.A.S. "/>
    <n v="0.5"/>
    <m/>
    <m/>
    <m/>
    <m/>
    <n v="0"/>
    <m/>
    <x v="99"/>
    <d v="2021-06-10T00:00:00"/>
    <d v="2021-09-11T00:00:00"/>
    <m/>
    <m/>
    <m/>
    <m/>
    <m/>
    <m/>
    <m/>
    <m/>
    <m/>
    <m/>
    <m/>
    <s v="-"/>
  </r>
  <r>
    <n v="1"/>
    <s v="CIN-183-2019"/>
    <x v="1"/>
    <s v="FDLS-MC-200-2019"/>
    <s v="https://community.secop.gov.co/Public/Tendering/OpportunityDetail/Index?noticeUID=CO1.NTC.1013206&amp;isFromPublicArea=True&amp;isModal=False"/>
    <x v="6"/>
    <x v="1"/>
    <s v="No aplica"/>
    <s v="ADICIÓN PARA  REALIZAR LA INTERVENTORIATECNICA, ADMINISTRATIVA, FINANCIERA JURIDICA Y AMBIENTAL AL CONTRATO QUE DERIVA EL PROCESO FDLS-SAMC190-2019 CUYO OBJETO ES PRESTAR LOS SERVICIOSPARA LA ORGANIZACIÓN, COORDINACION Y EJECUCION DE LA TERCERA FASE DE LA ESCUELA DE FORMACION ARTISTICA Y CULTURAL DE SUMAPAZ (EFACS III)."/>
    <x v="0"/>
    <s v="Un Nuevo Contrato Social y Ambiental para la Bogotá del Siglo XXI"/>
    <n v="21"/>
    <s v="Creación y vida cotidiana: Apropiación ciudadana del arte, la cultura y el patrimonio, para la democracia cultural"/>
    <s v="Propósito 1: Hacer un nuevo contrato social para incrementar la inclusión social, productiva y política"/>
    <n v="1633"/>
    <n v="4"/>
    <n v="52268409"/>
    <s v="LORENA MENDEZ VALLEJO"/>
    <s v="Persona Natural"/>
    <m/>
    <m/>
    <m/>
    <m/>
    <m/>
    <n v="1"/>
    <n v="3506250"/>
    <n v="3506250"/>
    <n v="3506250"/>
    <x v="100"/>
    <d v="2021-07-14T00:00:00"/>
    <d v="2021-09-11T00:00:00"/>
    <n v="59"/>
    <m/>
    <m/>
    <m/>
    <m/>
    <m/>
    <m/>
    <m/>
    <m/>
    <s v="X"/>
    <m/>
    <n v="1"/>
  </r>
  <r>
    <n v="1"/>
    <s v="CSE-133-2020"/>
    <x v="2"/>
    <s v="FDLS-CSE-091-2020"/>
    <s v="https://community.secop.gov.co/Public/Tendering/OpportunityDetail/Index?noticeUID=CO1.NTC.1287243&amp;isFromPublicArea=True&amp;isModal=False"/>
    <x v="3"/>
    <x v="2"/>
    <s v="Selección abreviada por menor cuantía "/>
    <s v="CONTRATAR LOS SEGUROS QUE AMPAREN LOS INTERESES PATRIMONIALES ACTUALES Y FUTUROS, ASÍ COMO LOS BIENES DE PROPIEDAD DE LA ALCALDIA LOCAL DE SUMAPAZ, QUE ESTÉN BAJO SU RESPONSABILIDAD Y CUSTODIA Y AQUELLOS QUE SEAN ADQUIRIDOS PARA DESARROLLAR LAS FUNCIONES INHERENTES A SU ACTIVIDAD, ASI COMO CUALQUIER OTRA PÓLIZA DE SEGUROS QUE REQUIERA LA ENTIDAD EN EL DESARROLLO DE SU ACTIVIDAD"/>
    <x v="1"/>
    <s v="Un Nuevo Contrato Social y Ambiental para la Bogotá del Siglo XXI"/>
    <s v="No aplica"/>
    <s v=" "/>
    <s v=" "/>
    <m/>
    <n v="1"/>
    <n v="860524654"/>
    <s v="ASEGURADORA SOLIDARIA DE COLOMBIA ENTIDAD COOPERATIVA"/>
    <s v="Persona Jurídica"/>
    <m/>
    <m/>
    <m/>
    <m/>
    <m/>
    <n v="1"/>
    <n v="1886400"/>
    <n v="1886400"/>
    <n v="1886400"/>
    <x v="101"/>
    <d v="2021-05-10T00:00:00"/>
    <d v="2021-06-10T00:00:00"/>
    <n v="31"/>
    <m/>
    <m/>
    <m/>
    <m/>
    <m/>
    <m/>
    <m/>
    <m/>
    <s v="X"/>
    <m/>
    <n v="1"/>
  </r>
  <r>
    <n v="0"/>
    <s v="CSE-133-2020"/>
    <x v="2"/>
    <s v="FDLS-CSE-091-2020"/>
    <s v="https://community.secop.gov.co/Public/Tendering/OpportunityDetail/Index?noticeUID=CO1.NTC.1287243&amp;isFromPublicArea=True&amp;isModal=False"/>
    <x v="3"/>
    <x v="2"/>
    <s v="Selección abreviada por menor cuantía "/>
    <s v="CONTRATAR LOS SEGUROS QUE AMPAREN LOS INTERESES PATRIMONIALES ACTUALES Y FUTUROS, ASÍ COMO LOS BIENES DE PROPIEDAD DE LA ALCALDIA LOCAL DE SUMAPAZ, QUE ESTÉN BAJO SU RESPONSABILIDAD Y CUSTODIA Y AQUELLOS QUE SEAN ADQUIRIDOS PARA DESARROLLAR LAS FUNCIONES INHERENTES A SU ACTIVIDAD, ASI COMO CUALQUIER OTRA PÓLIZA DE SEGUROS QUE REQUIERA LA ENTIDAD EN EL DESARROLLO DE SU ACTIVIDAD"/>
    <x v="1"/>
    <s v="Un Nuevo Contrato Social y Ambiental para la Bogotá del Siglo XXI"/>
    <s v="No aplica"/>
    <s v=" "/>
    <s v=" "/>
    <m/>
    <n v="1"/>
    <n v="860524654"/>
    <s v="ASEGURADORA SOLIDARIA DE COLOMBIA ENTIDAD COOPERATIVA"/>
    <s v="Persona Jurídica"/>
    <m/>
    <m/>
    <m/>
    <m/>
    <m/>
    <n v="1"/>
    <n v="4619614"/>
    <n v="4619614"/>
    <n v="4619614"/>
    <x v="102"/>
    <d v="2021-05-13T00:00:00"/>
    <d v="2021-06-10T00:00:00"/>
    <n v="28"/>
    <m/>
    <m/>
    <m/>
    <m/>
    <m/>
    <m/>
    <m/>
    <m/>
    <s v="X"/>
    <m/>
    <n v="1"/>
  </r>
  <r>
    <n v="1"/>
    <s v="CPS-168-2020"/>
    <x v="2"/>
    <s v="FDLS-CD-171-2020"/>
    <s v="https://community.secop.gov.co/Public/Tendering/OpportunityDetail/Index?noticeUID=CO1.NTC.1372047&amp;isFromPublicArea=True&amp;isModal=False"/>
    <x v="0"/>
    <x v="0"/>
    <s v="Prestación de servicios profesionales y de apoyo a la gestión, o para la ejecución de trabajos artísticos que sólo puedan encomendarse a determinadas personas naturales;"/>
    <s v="ADICIÓN Y PRÓRROGA NO. 2 AL CONTRATO CPS-168-2020,PRESTAR SUS SERVICIOS COMO TÉCNICO DE APOYO ADMINISTRATIVO AL ÁREA DE GESTIÓN DE DESARROLLO LOCAL DE LA ALCALDÍA LOCAL DE SUMAPAZ"/>
    <x v="0"/>
    <s v="Un Nuevo Contrato Social y Ambiental para la Bogotá del Siglo XXI"/>
    <n v="57"/>
    <s v="Gestión pública local"/>
    <s v="Propósito 5: Construir Bogotá - Región con gobierno abierto, transparente y ciudadanía consciente"/>
    <n v="1696"/>
    <m/>
    <n v="52603721"/>
    <s v="SANDRA MILENA RODRIGUEZ SASTOQUE"/>
    <s v="Persona Natural"/>
    <m/>
    <m/>
    <m/>
    <m/>
    <m/>
    <n v="1"/>
    <n v="4876666"/>
    <n v="4876666"/>
    <n v="4876666"/>
    <x v="103"/>
    <d v="2021-05-31T00:00:00"/>
    <d v="2021-07-08T00:00:00"/>
    <n v="38"/>
    <m/>
    <m/>
    <m/>
    <m/>
    <m/>
    <m/>
    <m/>
    <m/>
    <s v="X"/>
    <m/>
    <n v="1"/>
  </r>
  <r>
    <n v="1"/>
    <s v="CPS-174-2020"/>
    <x v="2"/>
    <s v="FDLS-MC-169-2020"/>
    <s v="https://community.secop.gov.co/Public/Tendering/OpportunityDetail/Index?noticeUID=CO1.NTC.1362591&amp;isFromPublicArea=True&amp;isModal=False"/>
    <x v="1"/>
    <x v="1"/>
    <s v="No aplica"/>
    <s v="ADICIÓN Y PRORROGA NO. 1 DEL CONTRATO DE PRESTACIÓN DE SERVICIOS No. CPS-174-2020, CUYO OBJETO ES: PRESTAR LOS SERVICIOS DE MONITOREO VEHICULAR INTEGRAL POR GPS PARA LOS VEHÍCULOS DE PROPIEDAD O TENENCIA DEL FONDO DE DESARROLLO LOCAL DE SUMAPAZ"/>
    <x v="0"/>
    <s v="Un Nuevo Contrato Social y Ambiental para la Bogotá del Siglo XXI"/>
    <n v="57"/>
    <s v="Gestión pública local"/>
    <s v="Propósito 5: Construir Bogotá - Región con gobierno abierto, transparente y ciudadanía consciente"/>
    <n v="1696"/>
    <n v="3"/>
    <n v="900465924"/>
    <s v="VISATEL DE COLOMBIA SAS"/>
    <s v="Persona Jurídica"/>
    <m/>
    <m/>
    <m/>
    <m/>
    <m/>
    <n v="1"/>
    <n v="7175000"/>
    <n v="7175000"/>
    <n v="6047479"/>
    <x v="104"/>
    <d v="2021-04-28T00:00:00"/>
    <d v="2021-10-06T00:00:00"/>
    <n v="161"/>
    <m/>
    <m/>
    <m/>
    <m/>
    <m/>
    <m/>
    <m/>
    <m/>
    <s v="X"/>
    <m/>
    <n v="0.84285421602787458"/>
  </r>
  <r>
    <n v="1"/>
    <s v="CPS-220-2020"/>
    <x v="2"/>
    <s v="FDLS-SAMC-135-2020"/>
    <s v="https://community.secop.gov.co/Public/Tendering/OpportunityDetail/Index?noticeUID=CO1.NTC.1417279&amp;isFromPublicArea=True&amp;isModal=False"/>
    <x v="1"/>
    <x v="2"/>
    <s v="Selección abreviada por menor cuantía "/>
    <s v="PRESTAR EL SERVICIO DE MANTENIMIENTO PREVENTIVO Y CORRECTIVO DE LOS VEHÍCULOS LIVIANOS DE PROPIEDAD, GUARDA O TENENCIA DEL FONDO DE DESARROLLO LOCAL DE SUMAPAZ CON SUMINISTRO DE REPUESTOS, LLANTAS, INSUMOS Y MANO DE OBRA"/>
    <x v="1"/>
    <s v="Un Nuevo Contrato Social y Ambiental para la Bogotá del Siglo XXI"/>
    <s v="No aplica"/>
    <s v=" "/>
    <s v=" "/>
    <m/>
    <n v="10"/>
    <n v="860515236"/>
    <s v="PRECAR LTDA SAS"/>
    <s v="Persona Jurídica"/>
    <m/>
    <m/>
    <m/>
    <m/>
    <m/>
    <n v="1"/>
    <n v="64012338"/>
    <n v="64012338"/>
    <n v="42776094"/>
    <x v="86"/>
    <d v="2021-04-30T00:00:00"/>
    <d v="2021-08-24T00:00:00"/>
    <n v="116"/>
    <m/>
    <m/>
    <m/>
    <m/>
    <m/>
    <m/>
    <m/>
    <m/>
    <m/>
    <m/>
    <n v="0.66824764313404705"/>
  </r>
  <r>
    <n v="1"/>
    <s v="CPS-231-2020"/>
    <x v="2"/>
    <s v="FDLS-CD-234-2020"/>
    <s v="https://www.contratos.gov.co/consultas/detalleProceso.do?numConstancia=20-22-19211&amp;g-recaptcha-response=03AGdBq26p7lpLaQhPOCFOGtSJezR2bzdfjzMPoUgz3D0liMWF0_Wd_FAtrazq4GjBjMWsxMEE9hHgFUHAcBU3rL2LNoGQAAixtOad3tOUTAq0EDFhRxGJCklB-EpfXd-doNTJpmQENqveRiHza2hZaJlWa-1pU0x0V4ahmwFWkMzVh2TpSJ8xdFhI_GVbgq-QiUtrn-mXU6jFBDTZyvQxQOSf5Uu4FcTL5uzZnE7XiyLLrJFRjrcD1Q2ZUhq5Pu0l63XyGO_UHz7SXIeW5RcyENZkDm7BeE9NJ-Xc48DJvy_ncDX-MMr_vkMu7ZFGFKoSTinFyM7AwgyVYMBFhTv-z3OVf3gssQh5Z85Am7OT_4N3p8h0lSENUcYHiZ1FZMvy3DxoW-FT-MOLHE03hbIYTXlHs3fZaFfaYziYpr3OTBkhliUN9FVinU4a5D3o715OcZiFlYiJ69FqRgTqlTDA_NBaF6snLX6zjA"/>
    <x v="1"/>
    <x v="0"/>
    <s v="Urgencia manifiesta"/>
    <s v="ADICION LA CORPORACIÓN COLOMBIA INTERNACIONAL – CCI, SE OBLIGA A PRESTAR SUS SERVICIOS PARA LLEVAR A CABO LA IMPLEMENTACIÓN A TRAVÉS DE UNA INTERVENCIÓN INTEGRAL PARA LLEVAR A CABO LA REACTIVACIÓN ECONÓMICA RURAL, A TRAVÉS DE LAS ACCIONES DE FORTALECIMIENTO PRODUCTIVO, COMERCIAL Y GESTIÓN DE LOS PLANES DE EXTENSIÓN AGROPECUARIA, DENTRO DEL PROGRAMA DE FORTALECIMIENTO DEL CORAZÓN RURAL CPS 231-2020 Y CPS 006-2020."/>
    <x v="0"/>
    <s v="Un Nuevo Contrato Social y Ambiental para la Bogotá del Siglo XXI"/>
    <n v="6"/>
    <s v="Sistema Distrital de Cuidado"/>
    <s v="Propósito 1: Hacer un nuevo contrato social para incrementar la inclusión social, productiva y política"/>
    <n v="1637"/>
    <m/>
    <n v="800186585"/>
    <s v="CORPORACION COLOMBIA INTERNACIONAL CCI"/>
    <s v="Persona Jurídica"/>
    <m/>
    <m/>
    <m/>
    <m/>
    <m/>
    <n v="1"/>
    <n v="579247000"/>
    <n v="579247000"/>
    <m/>
    <x v="105"/>
    <d v="2021-11-29T00:00:00"/>
    <d v="2022-04-30T00:00:00"/>
    <n v="152"/>
    <m/>
    <m/>
    <m/>
    <m/>
    <m/>
    <m/>
    <m/>
    <s v="X"/>
    <m/>
    <m/>
    <n v="0"/>
  </r>
  <r>
    <n v="1"/>
    <s v="CIA-255-2020"/>
    <x v="2"/>
    <s v="FDLS-CD-272-2020."/>
    <s v="https://community.secop.gov.co/Public/Tendering/OpportunityDetail/Index?noticeUID=CO1.NTC.1611235&amp;isFromPublicArea=True&amp;isModal=False"/>
    <x v="4"/>
    <x v="0"/>
    <s v="Contratos interadministrativos"/>
    <s v="AUNAR ESFUERZOS TÉCNICOS, ADMINISTRATIVOS Y FINANCIEROS PARA LA CREACIÓN DEL EQUIPO COMUNITARIO DE RESPUESTA EN EMERGENCIAS (ECRE) CON CONOCIMIENTOS ADICIONALES EN MEDIOS DE VIDA Y CONSERVACIÓN AMBIENTAL EN LA LOCALIDAD DE SUMAPAZ"/>
    <x v="0"/>
    <s v="Un Nuevo Contrato Social y Ambiental para la Bogotá del Siglo XXI"/>
    <n v="55"/>
    <s v="Fortalecimiento de cultura ciudadana y su institucionalidad"/>
    <s v="Propósito 5: Construir Bogotá - Región con gobierno abierto, transparente y ciudadanía consciente"/>
    <n v="1691"/>
    <m/>
    <n v="860070301"/>
    <s v="CRUZ ROJA BOGOTA SECCIONAL CUNDINAMARCA Y BOGOTA"/>
    <s v="Persona Jurídica"/>
    <m/>
    <m/>
    <m/>
    <m/>
    <m/>
    <n v="1"/>
    <n v="24014192"/>
    <n v="24014192"/>
    <n v="24014192"/>
    <x v="22"/>
    <d v="2021-03-11T00:00:00"/>
    <d v="2021-05-11T00:00:00"/>
    <n v="61"/>
    <m/>
    <m/>
    <m/>
    <m/>
    <m/>
    <m/>
    <m/>
    <m/>
    <s v="X"/>
    <m/>
    <n v="1"/>
  </r>
  <r>
    <n v="1"/>
    <s v="CPS-271-2020"/>
    <x v="2"/>
    <s v="FDLS-SAMC-254-2020"/>
    <s v="https://community.secop.gov.co/Public/Tendering/OpportunityDetail/Index?noticeUID=CO1.NTC.1576109&amp;isFromPublicArea=True&amp;isModal=False"/>
    <x v="1"/>
    <x v="2"/>
    <s v="Selección abreviada por menor cuantía "/>
    <s v="PRESTAR EL SERVICIO DE TRANSPORTE TERRESTRE DE PASAJEROS, CON EL FIN DE ATENDER LOS EVENTOS INSTITUCIONALES PROGRAMADOS POR LA ADMINISTRACIÓN LOCAL, EVENTOS Y ACTIVIDADES DE PROMOCIÓN Y PARTICIPACIÓN"/>
    <x v="1"/>
    <s v="Un Nuevo Contrato Social y Ambiental para la Bogotá del Siglo XXI"/>
    <s v="No aplica"/>
    <m/>
    <m/>
    <m/>
    <n v="9"/>
    <n v="830117701"/>
    <s v="TRANSPORTES ESPECIALES FSG SAS"/>
    <s v="Persona Jurídica"/>
    <m/>
    <m/>
    <m/>
    <m/>
    <m/>
    <n v="1"/>
    <n v="25000000"/>
    <n v="25000000"/>
    <m/>
    <x v="76"/>
    <d v="2021-10-28T00:00:00"/>
    <d v="2021-12-07T00:00:00"/>
    <n v="40"/>
    <m/>
    <m/>
    <m/>
    <m/>
    <m/>
    <m/>
    <m/>
    <m/>
    <m/>
    <m/>
    <n v="0"/>
  </r>
  <r>
    <n v="1"/>
    <s v="COP-277-2020"/>
    <x v="2"/>
    <s v="FDLS-LP-259-2020."/>
    <s v="https://community.secop.gov.co/Public/Tendering/OpportunityDetail/Index?noticeUID=CO1.NTC.1578702&amp;isFromPublicArea=True&amp;isModal=False"/>
    <x v="9"/>
    <x v="3"/>
    <s v="No aplica"/>
    <s v="ADICION Y PRORROGA REALIZAR POR EL SISTEMA DE PRECIOS UNITARIOS FIJOS SIN FORMULA DE REAJUSTE, LA IMPLEMENTACIÓN DE MODELOS DE BIOINGENIERÍA Y SU EJECUCIÓN PARA LA RESTAURACIÓN Y RECUPERACIÓN DE ZONAS CON PROCESOS DE EROCIÓN O FENÓMENOS DE REMOCIÓN EN MASA EN LA LOCALIDAD DE SUMAPAZ COP 277-2020."/>
    <x v="0"/>
    <s v="Un Nuevo Contrato Social y Ambiental para la Bogotá del Siglo XXI"/>
    <n v="30"/>
    <s v="Eficiencia en la atención de emergencias"/>
    <s v="Propósito 2 : Cambiar Nuestros Hábitos de Vida para Reverdecer a Bogotá y Adaptarnos y Mitigar la Crisis Climática"/>
    <n v="1652"/>
    <n v="3"/>
    <n v="901442968"/>
    <s v="CONSORCIO MANVIALES_x000a_BIOINGENIERIA"/>
    <s v="Consorcio"/>
    <n v="8305097503"/>
    <s v="MANTENIMIENTOS VIALES SAS"/>
    <n v="0.7"/>
    <m/>
    <m/>
    <n v="1"/>
    <n v="655139732"/>
    <n v="655139732"/>
    <m/>
    <x v="79"/>
    <d v="2021-12-16T00:00:00"/>
    <d v="2022-03-16T00:00:00"/>
    <n v="90"/>
    <m/>
    <m/>
    <m/>
    <m/>
    <m/>
    <m/>
    <m/>
    <s v="X"/>
    <m/>
    <m/>
    <n v="0"/>
  </r>
  <r>
    <n v="0"/>
    <s v="COP-277-2020"/>
    <x v="2"/>
    <s v="FDLS-LP-259-2020."/>
    <s v="https://community.secop.gov.co/Public/Tendering/OpportunityDetail/Index?noticeUID=CO1.NTC.1578702&amp;isFromPublicArea=True&amp;isModal=False"/>
    <x v="9"/>
    <x v="3"/>
    <s v="No aplica"/>
    <s v="ADICION Y PRORROGA REALIZAR POR EL SISTEMA DE PRECIOS UNITARIOS FIJOS SIN FORMULA DE REAJUSTE, LA IMPLEMENTACIÓN DE MODELOS DE BIOINGENIERÍA Y SU EJECUCIÓN PARA LA RESTAURACIÓN Y RECUPERACIÓN DE ZONAS CON PROCESOS DE EROCIÓN O FENÓMENOS DE REMOCIÓN EN MASA EN LA LOCALIDAD DE SUMAPAZ COP 277-2020."/>
    <x v="0"/>
    <s v="Un Nuevo Contrato Social y Ambiental para la Bogotá del Siglo XXI"/>
    <n v="30"/>
    <s v="Eficiencia en la atención de emergencias"/>
    <s v="Propósito 2 : Cambiar Nuestros Hábitos de Vida para Reverdecer a Bogotá y Adaptarnos y Mitigar la Crisis Climática"/>
    <n v="1652"/>
    <n v="3"/>
    <n v="901442968"/>
    <s v="CONSORCIO MANVIALES_x000a_BIOINGENIERIA"/>
    <s v="Consorcio"/>
    <n v="79125314"/>
    <s v="ALEJANDRO SALAMANCA DELGADO"/>
    <n v="0.15"/>
    <m/>
    <m/>
    <m/>
    <m/>
    <n v="0"/>
    <m/>
    <x v="79"/>
    <d v="2021-12-16T00:00:00"/>
    <d v="2022-03-16T00:00:00"/>
    <m/>
    <m/>
    <m/>
    <m/>
    <m/>
    <m/>
    <m/>
    <m/>
    <m/>
    <m/>
    <m/>
    <s v="-"/>
  </r>
  <r>
    <n v="0"/>
    <s v="COP-277-2020"/>
    <x v="2"/>
    <s v="FDLS-LP-259-2020."/>
    <s v="https://community.secop.gov.co/Public/Tendering/OpportunityDetail/Index?noticeUID=CO1.NTC.1578702&amp;isFromPublicArea=True&amp;isModal=False"/>
    <x v="9"/>
    <x v="3"/>
    <s v="No aplica"/>
    <s v="ADICION Y PRORROGA REALIZAR POR EL SISTEMA DE PRECIOS UNITARIOS FIJOS SIN FORMULA DE REAJUSTE, LA IMPLEMENTACIÓN DE MODELOS DE BIOINGENIERÍA Y SU EJECUCIÓN PARA LA RESTAURACIÓN Y RECUPERACIÓN DE ZONAS CON PROCESOS DE EROCIÓN O FENÓMENOS DE REMOCIÓN EN MASA EN LA LOCALIDAD DE SUMAPAZ COP 277-2020."/>
    <x v="0"/>
    <s v="Un Nuevo Contrato Social y Ambiental para la Bogotá del Siglo XXI"/>
    <n v="30"/>
    <s v="Eficiencia en la atención de emergencias"/>
    <s v="Propósito 2 : Cambiar Nuestros Hábitos de Vida para Reverdecer a Bogotá y Adaptarnos y Mitigar la Crisis Climática"/>
    <n v="1652"/>
    <n v="3"/>
    <n v="901442968"/>
    <s v="CONSORCIO MANVIALES_x000a_BIOINGENIERIA"/>
    <s v="Consorcio"/>
    <n v="91219285"/>
    <s v="FIDEL DIAZ RESTREPO "/>
    <n v="0.15"/>
    <m/>
    <m/>
    <m/>
    <m/>
    <n v="0"/>
    <m/>
    <x v="79"/>
    <d v="2021-12-16T00:00:00"/>
    <d v="2022-03-16T00:00:00"/>
    <m/>
    <m/>
    <m/>
    <m/>
    <m/>
    <m/>
    <m/>
    <m/>
    <m/>
    <m/>
    <m/>
    <s v="-"/>
  </r>
  <r>
    <n v="1"/>
    <s v="CPS-278-2020"/>
    <x v="2"/>
    <s v="FDLS-LP-262-2020"/>
    <s v="https://community.secop.gov.co/Public/Tendering/OpportunityDetail/Index?noticeUID=CO1.NTC.1586435&amp;isFromPublicArea=True&amp;isModal=False"/>
    <x v="1"/>
    <x v="3"/>
    <s v="No aplica"/>
    <s v="ADICION DESARROLLAR EL EVENTO DE IDENTIDAD CULTURAL SUMAPACEÑA - FERIA AGROAMBIENTAL EN SU VIGESIMA VERSIÓN (XX)"/>
    <x v="0"/>
    <s v="Un Nuevo Contrato Social y Ambiental para la Bogotá del Siglo XXI"/>
    <n v="21"/>
    <s v="Creación y vida cotidiana: Apropiación ciudadana del arte, la cultura y el patrimonio, para la democracia cultural"/>
    <s v="Propósito 1: Hacer un nuevo contrato social para incrementar la inclusión social, productiva y política"/>
    <n v="1633"/>
    <n v="5"/>
    <n v="800184306"/>
    <s v="ROYAL PARK SAS "/>
    <s v="Persona Jurídica"/>
    <m/>
    <m/>
    <m/>
    <m/>
    <m/>
    <n v="1"/>
    <n v="61993740"/>
    <n v="61993740"/>
    <m/>
    <x v="106"/>
    <d v="2021-12-10T00:00:00"/>
    <d v="2021-12-24T00:00:00"/>
    <n v="14"/>
    <m/>
    <m/>
    <m/>
    <m/>
    <m/>
    <m/>
    <m/>
    <m/>
    <s v="X"/>
    <m/>
    <n v="0"/>
  </r>
  <r>
    <n v="1"/>
    <s v="CIN-280-2020"/>
    <x v="2"/>
    <s v="FDLS-CMA-260-2020"/>
    <s v="https://community.secop.gov.co/Public/Tendering/OpportunityDetail/Index?noticeUID=CO1.NTC.1580552&amp;isFromPublicArea=True&amp;isModal=False"/>
    <x v="6"/>
    <x v="4"/>
    <s v="No aplica"/>
    <s v="ADICION Y PRORROGA REALIZAR INTERVENTORIA TECNICA, ADMINISTRATIVA, FINACIERA, AMBIENTAL, SOCIAL Y JURIDICA AL CONTRATO CUYO OBJETO ES REALIZAR POR EL SISTEMA DE PRECIOS UNITARIOS FIJOS SIN FORMULA DE REAJUSTE, LA IMPLEMENTACION DE MODELOS DE BIOINGENIERIA Y SU EJECUCION PARA LA RESTAURACION Y RECUPERACION DE ZONAS CON PROCESOS DE EROSION O FENOMENOS DE REMOCION EN MASA EN LA LOCALIDAD DE SUMAPAZ"/>
    <x v="0"/>
    <s v="Un Nuevo Contrato Social y Ambiental para la Bogotá del Siglo XXI"/>
    <n v="30"/>
    <s v="Eficiencia en la atención de emergencias"/>
    <s v="Propósito 2 : Cambiar Nuestros Hábitos de Vida para Reverdecer a Bogotá y Adaptarnos y Mitigar la Crisis Climática"/>
    <n v="1652"/>
    <n v="4"/>
    <n v="9014433131"/>
    <s v="CONSORCIO INTERVENTORIA SUMAPAZ 248"/>
    <s v="Consorcio"/>
    <n v="9004243063"/>
    <s v="SEGO INGENIERIA SAS "/>
    <n v="0.5"/>
    <m/>
    <m/>
    <n v="1"/>
    <n v="67968981"/>
    <n v="67968981"/>
    <m/>
    <x v="107"/>
    <d v="2021-12-23T00:00:00"/>
    <d v="2022-04-07T00:00:00"/>
    <n v="105"/>
    <m/>
    <m/>
    <m/>
    <m/>
    <m/>
    <m/>
    <m/>
    <s v="X"/>
    <m/>
    <m/>
    <n v="0"/>
  </r>
  <r>
    <n v="0"/>
    <s v="CIN-280-2020"/>
    <x v="2"/>
    <s v="FDLS-CMA-260-2020"/>
    <s v="https://community.secop.gov.co/Public/Tendering/OpportunityDetail/Index?noticeUID=CO1.NTC.1580552&amp;isFromPublicArea=True&amp;isModal=False"/>
    <x v="6"/>
    <x v="4"/>
    <s v="No aplica"/>
    <s v="ADICION Y PRORROGA REALIZAR INTERVENTORIA TECNICA, ADMINISTRATIVA, FINACIERA, AMBIENTAL, SOCIAL Y JURIDICA AL CONTRATO CUYO OBJETO ES REALIZAR POR EL SISTEMA DE PRECIOS UNITARIOS FIJOS SIN FORMULA DE REAJUSTE, LA IMPLEMENTACION DE MODELOS DE BIOINGENIERIA Y SU EJECUCION PARA LA RESTAURACION Y RECUPERACION DE ZONAS CON PROCESOS DE EROSION O FENOMENOS DE REMOCION EN MASA EN LA LOCALIDAD DE SUMAPAZ"/>
    <x v="0"/>
    <s v="Un Nuevo Contrato Social y Ambiental para la Bogotá del Siglo XXI"/>
    <n v="30"/>
    <s v="Eficiencia en la atención de emergencias"/>
    <s v="Propósito 2 : Cambiar Nuestros Hábitos de Vida para Reverdecer a Bogotá y Adaptarnos y Mitigar la Crisis Climática"/>
    <n v="1652"/>
    <n v="4"/>
    <n v="9014433131"/>
    <s v="CONSORCIO INTERVENTORIA SUMAPAZ 248"/>
    <s v="Consorcio"/>
    <n v="9011981630"/>
    <s v="SHM INGENIERIA SAS "/>
    <n v="0.5"/>
    <m/>
    <m/>
    <m/>
    <m/>
    <n v="0"/>
    <m/>
    <x v="107"/>
    <d v="2021-12-23T00:00:00"/>
    <d v="2022-04-07T00:00:00"/>
    <m/>
    <m/>
    <m/>
    <m/>
    <m/>
    <m/>
    <m/>
    <m/>
    <m/>
    <m/>
    <m/>
    <s v="-"/>
  </r>
  <r>
    <n v="1"/>
    <s v="OC-40267-2019"/>
    <x v="1"/>
    <n v="40267"/>
    <s v="https://colombiacompra.gov.co/tienda-virtual-del-estado-colombiano/ordenes-compra/40267"/>
    <x v="8"/>
    <x v="2"/>
    <s v="Acuerdo marco de precios "/>
    <s v="ADICIÓN Y PRORROGA NO IV A LA ORDEN DE COMPRA 40267 DE 2019 SUMINISTRO Y TRANSPORTE DE COMBUSTIBLE PARA LA MAQUINARIA PESADA Y VOLQUETAS DE PROPIEDAD Y/O TENENCIA DEL FONDO DE DESARROLLO LOCAL DE SUMAPAZ"/>
    <x v="0"/>
    <s v="Un Nuevo Contrato Social y Ambiental para la Bogotá del Siglo XXI"/>
    <n v="49"/>
    <s v="Movilidad segura, sostenible y accesible"/>
    <s v="Propósito 4: Hacer de Bogotá Región un modelo de movilidad multimodal, incluyente y sostenible"/>
    <n v="1688"/>
    <m/>
    <n v="900459737"/>
    <s v="GRUPO EDS AUTOGAS S.A.S"/>
    <s v="Persona Jurídica"/>
    <m/>
    <m/>
    <m/>
    <m/>
    <m/>
    <n v="1"/>
    <n v="90000000"/>
    <n v="90000000"/>
    <n v="44259540"/>
    <x v="100"/>
    <m/>
    <m/>
    <m/>
    <m/>
    <m/>
    <m/>
    <m/>
    <m/>
    <m/>
    <m/>
    <m/>
    <m/>
    <m/>
    <m/>
  </r>
  <r>
    <m/>
    <m/>
    <x v="0"/>
    <m/>
    <m/>
    <x v="10"/>
    <x v="5"/>
    <s v="Otros gastos"/>
    <s v="RESOLUCIÓN NO. 04 DE 2021: PAGO DE LOS COSTOS OPERATIVOS APOYO ECONÓMICO SUBSIDIO TIPO C PARA LA VIGENCIA DE ENERO 2021 A JUNIO 2021 "/>
    <x v="0"/>
    <s v="Un Nuevo Contrato Social y Ambiental para la Bogotá del Siglo XXI"/>
    <n v="1"/>
    <s v="Subsidios y transferencias para la equidad"/>
    <s v="Propósito 1: Hacer un nuevo contrato social para incrementar la inclusión social, productiva y política"/>
    <n v="1583"/>
    <m/>
    <n v="860066942"/>
    <s v="CAJA DE COMPENSACION FAMILIAR COMPENSAR"/>
    <s v="Persona Jurídica"/>
    <m/>
    <m/>
    <m/>
    <n v="3500000"/>
    <m/>
    <m/>
    <m/>
    <n v="3500000"/>
    <n v="1984880"/>
    <x v="0"/>
    <m/>
    <m/>
    <m/>
    <m/>
    <m/>
    <m/>
    <m/>
    <m/>
    <m/>
    <m/>
    <m/>
    <m/>
    <m/>
    <n v="0.56710857142857141"/>
  </r>
  <r>
    <m/>
    <m/>
    <x v="0"/>
    <m/>
    <m/>
    <x v="10"/>
    <x v="5"/>
    <s v="Otros gastos"/>
    <s v="RESOLUCIÓN NO. 03 DE 2021: GASTOS OPERATIVOS DEL APOYO ECONÓMICO SUBSIDIO TIPO C PARA LA VIGENCIA FEBRERO 2021 A JUNIO 2021 "/>
    <x v="0"/>
    <s v="Un Nuevo Contrato Social y Ambiental para la Bogotá del Siglo XXI"/>
    <n v="1"/>
    <s v="Subsidios y transferencias para la equidad"/>
    <s v="Propósito 1: Hacer un nuevo contrato social para incrementar la inclusión social, productiva y política"/>
    <n v="1583"/>
    <m/>
    <n v="860066942"/>
    <s v="CAJA DE COMPENSACION FAMILIAR COMPENSAR"/>
    <s v="Persona Jurídica"/>
    <m/>
    <m/>
    <m/>
    <n v="149375000"/>
    <m/>
    <m/>
    <m/>
    <n v="149375000"/>
    <n v="149000000"/>
    <x v="0"/>
    <m/>
    <m/>
    <m/>
    <m/>
    <m/>
    <m/>
    <m/>
    <m/>
    <m/>
    <m/>
    <m/>
    <m/>
    <m/>
    <n v="0.99748953974895394"/>
  </r>
  <r>
    <m/>
    <m/>
    <x v="0"/>
    <m/>
    <m/>
    <x v="10"/>
    <x v="5"/>
    <s v="Otros gastos"/>
    <s v="RESOLUCIÓN NO. 023 DE 2021: GASTOS Y PAGOS DEL APOYO ECONÓMICO SUBSIDIO TIPO C PARA LA VIGENCIA DE JULIO DE 2021 A ENERO 2022 "/>
    <x v="0"/>
    <s v="Un Nuevo Contrato Social y Ambiental para la Bogotá del Siglo XXI"/>
    <n v="1"/>
    <s v="Subsidios y transferencias para la equidad"/>
    <s v="Propósito 1: Hacer un nuevo contrato social para incrementar la inclusión social, productiva y política"/>
    <n v="1583"/>
    <m/>
    <n v="860066942"/>
    <s v="CAJA DE COMPENSACION FAMILIAR COMPENSAR"/>
    <s v="Persona Jurídica"/>
    <m/>
    <m/>
    <m/>
    <n v="209125000"/>
    <m/>
    <m/>
    <m/>
    <n v="209125000"/>
    <n v="185225000"/>
    <x v="108"/>
    <m/>
    <m/>
    <m/>
    <m/>
    <m/>
    <m/>
    <m/>
    <m/>
    <m/>
    <m/>
    <m/>
    <m/>
    <m/>
    <n v="0.88571428571428568"/>
  </r>
  <r>
    <m/>
    <m/>
    <x v="0"/>
    <m/>
    <m/>
    <x v="10"/>
    <x v="5"/>
    <s v="Otros gastos"/>
    <s v="RESOLUCIÓN NO. 024 DE 2021: PAGO DE LOS COSTOS OPERATIVOS APOYO ECONÓMICO SUBSIDIO TIPO C PARA LA VIGENCIA DE JULIO DE 2021 A ENERO DE 2022."/>
    <x v="0"/>
    <s v="Un Nuevo Contrato Social y Ambiental para la Bogotá del Siglo XXI"/>
    <n v="1"/>
    <s v="Subsidios y transferencias para la equidad"/>
    <s v="Propósito 1: Hacer un nuevo contrato social para incrementar la inclusión social, productiva y política"/>
    <n v="1583"/>
    <m/>
    <n v="860066942"/>
    <s v="CAJA DE COMPENSACION FAMILIAR COMPENSAR"/>
    <s v="Persona Jurídica"/>
    <m/>
    <m/>
    <m/>
    <n v="3500000"/>
    <m/>
    <m/>
    <m/>
    <n v="3500000"/>
    <n v="2119951"/>
    <x v="108"/>
    <m/>
    <m/>
    <m/>
    <m/>
    <m/>
    <m/>
    <m/>
    <m/>
    <m/>
    <m/>
    <m/>
    <m/>
    <m/>
    <n v="0.60570028571428569"/>
  </r>
  <r>
    <m/>
    <m/>
    <x v="0"/>
    <m/>
    <m/>
    <x v="10"/>
    <x v="5"/>
    <s v="Otros gastos"/>
    <s v="RESOLUCIÓN NÚMERO 032: POR LA CUAL SE ORDENA EL GASTO Y PAGO CORRESPONDIENTE AL PROYECTO DE INVERSIÓN No. 1583 MÁS Y MEJORES OPORTUNIDADES PARA LA POBLACIÓN VULNERABLE COMPONENTE: SUBSIDIO TIPO C. LOCALIDAD DE SUMAPAZ. VIGENCIA 2021"/>
    <x v="0"/>
    <s v="Un Nuevo Contrato Social y Ambiental para la Bogotá del Siglo XXI"/>
    <n v="1"/>
    <s v="Subsidios y transferencias para la equidad"/>
    <s v="Propósito 1: Hacer un nuevo contrato social para incrementar la inclusión social, productiva y política"/>
    <n v="1583"/>
    <m/>
    <n v="860066942"/>
    <s v="CAJA DE COMPENSACION FAMILIAR COMPENSAR"/>
    <s v="Persona Jurídica"/>
    <m/>
    <m/>
    <m/>
    <n v="7170000"/>
    <m/>
    <m/>
    <m/>
    <n v="7170000"/>
    <m/>
    <x v="109"/>
    <m/>
    <m/>
    <m/>
    <m/>
    <m/>
    <m/>
    <m/>
    <m/>
    <m/>
    <m/>
    <m/>
    <m/>
    <m/>
    <n v="0"/>
  </r>
  <r>
    <m/>
    <m/>
    <x v="0"/>
    <m/>
    <m/>
    <x v="10"/>
    <x v="5"/>
    <s v="Otros gastos"/>
    <s v="RESOLUCIÓN NO. 035 DE 2021: POR EL CUAL SE AUTORIZA LA TRANSFERENCIA DE RECURSOS DEL FONDO DE DESARROLLO RURAL DE SUMAPAZ, CON DESTINO AL SISTEMA   DISTRITAL BOGOTÁ SOLIDARIA A TRAVÉS DE LA DIRECCIÓN DISTRITAL DE TESORERÍA – SECRETARIA DE HACIENDA DISTRITAL"/>
    <x v="0"/>
    <s v="Un Nuevo Contrato Social y Ambiental para la Bogotá del Siglo XXI"/>
    <n v="1"/>
    <s v="Subsidios y transferencias para la equidad"/>
    <s v="Propósito 1: Hacer un nuevo contrato social para incrementar la inclusión social, productiva y política"/>
    <n v="1583"/>
    <m/>
    <n v="899999061"/>
    <s v="BOGOTA DISTRITO CAPITAL"/>
    <s v="Persona Jurídica"/>
    <m/>
    <m/>
    <m/>
    <n v="100000000"/>
    <m/>
    <m/>
    <m/>
    <n v="100000000"/>
    <n v="100000000"/>
    <x v="109"/>
    <m/>
    <m/>
    <m/>
    <m/>
    <m/>
    <m/>
    <m/>
    <m/>
    <m/>
    <m/>
    <m/>
    <m/>
    <m/>
    <n v="1"/>
  </r>
  <r>
    <m/>
    <m/>
    <x v="0"/>
    <m/>
    <m/>
    <x v="10"/>
    <x v="5"/>
    <s v="Otros gastos"/>
    <s v="CONTINUACIÓN DE LA RESOLUCIÓN N°. 085 DE 2021 (DICIEMBRE 22) POR EL CUAL SE AUTORIZA LA TRANSFERENCIA DE RECURSOS DEL FONDO DE DESARROLLO RURAL DE SUMAPAZ, CON DESTINO AL SISTEMA DISTRITAL BOGOTÁ SOLIDARIA A TRAVÉS DE LA DIRECCIÓN DISTRITAL DE TESORERÍA - SECRETARÍA DE HACIENDA DISTRITAL.EL ALCALDE LOCAL DE SUMAPAZ (E) EN USO DE SUS FACULTADES LEGALES Y EN ESPECIAL, LAS CONFERIDAS EN EL ARTÍCULO 11 DEL ACUERDO 740, EL ARTÍCULO 1 DEL DECRETO 374 DE 2019, EL ARTÍCULO 40 DEL DECRETO LEY 1421 DE 1993."/>
    <x v="0"/>
    <s v="Un Nuevo Contrato Social y Ambiental para la Bogotá del Siglo XXI"/>
    <n v="1"/>
    <s v="Subsidios y transferencias para la equidad"/>
    <s v="Propósito 1: Hacer un nuevo contrato social para incrementar la inclusión social, productiva y política"/>
    <n v="1583"/>
    <m/>
    <n v="899999061"/>
    <s v="BOGOTA DISTRITO CAPITAL"/>
    <s v="Persona Jurídica"/>
    <m/>
    <m/>
    <m/>
    <n v="215000000"/>
    <m/>
    <m/>
    <m/>
    <n v="215000000"/>
    <n v="215000000"/>
    <x v="93"/>
    <m/>
    <m/>
    <m/>
    <m/>
    <m/>
    <m/>
    <m/>
    <m/>
    <m/>
    <m/>
    <m/>
    <m/>
    <m/>
    <n v="1"/>
  </r>
  <r>
    <m/>
    <m/>
    <x v="0"/>
    <m/>
    <m/>
    <x v="10"/>
    <x v="5"/>
    <s v="Otros gastos"/>
    <s v="HONORARIOS EDILES 2021 "/>
    <x v="1"/>
    <s v="Un Nuevo Contrato Social y Ambiental para la Bogotá del Siglo XXI"/>
    <s v="No aplica"/>
    <s v=" "/>
    <s v=" "/>
    <m/>
    <m/>
    <n v="79349220"/>
    <s v="FILIBERTO  BAQUERO LOPEZ"/>
    <s v="Persona Natural"/>
    <m/>
    <m/>
    <m/>
    <n v="91639757"/>
    <m/>
    <m/>
    <m/>
    <n v="91639757"/>
    <n v="91639757"/>
    <x v="95"/>
    <m/>
    <m/>
    <m/>
    <m/>
    <m/>
    <m/>
    <m/>
    <m/>
    <m/>
    <m/>
    <m/>
    <m/>
    <m/>
    <n v="1"/>
  </r>
  <r>
    <m/>
    <m/>
    <x v="0"/>
    <m/>
    <m/>
    <x v="10"/>
    <x v="5"/>
    <s v="Otros gastos"/>
    <s v="HONORARIOS EDILES 2021"/>
    <x v="1"/>
    <s v="Un Nuevo Contrato Social y Ambiental para la Bogotá del Siglo XXI"/>
    <s v="No aplica"/>
    <s v=" "/>
    <s v=" "/>
    <m/>
    <m/>
    <n v="11374629"/>
    <s v="MOISES  DELGADO"/>
    <s v="Persona Natural"/>
    <m/>
    <m/>
    <m/>
    <n v="91639757"/>
    <m/>
    <m/>
    <m/>
    <n v="91639757"/>
    <n v="91639757"/>
    <x v="95"/>
    <m/>
    <m/>
    <m/>
    <m/>
    <m/>
    <m/>
    <m/>
    <m/>
    <m/>
    <m/>
    <m/>
    <m/>
    <m/>
    <n v="1"/>
  </r>
  <r>
    <m/>
    <m/>
    <x v="0"/>
    <m/>
    <m/>
    <x v="10"/>
    <x v="5"/>
    <s v="Otros gastos"/>
    <s v="HONORARIOS EDILES 2021 "/>
    <x v="1"/>
    <s v="Un Nuevo Contrato Social y Ambiental para la Bogotá del Siglo XXI"/>
    <s v="No aplica"/>
    <s v=" "/>
    <s v=" "/>
    <m/>
    <m/>
    <n v="1022985649"/>
    <s v="DUBER ESNEYDER DIMATE MORA"/>
    <s v="Persona Natural"/>
    <m/>
    <m/>
    <m/>
    <n v="91639757"/>
    <m/>
    <m/>
    <m/>
    <n v="91639757"/>
    <n v="91639757"/>
    <x v="95"/>
    <m/>
    <m/>
    <m/>
    <m/>
    <m/>
    <m/>
    <m/>
    <m/>
    <m/>
    <m/>
    <m/>
    <m/>
    <m/>
    <n v="1"/>
  </r>
  <r>
    <m/>
    <m/>
    <x v="0"/>
    <m/>
    <m/>
    <x v="10"/>
    <x v="5"/>
    <s v="Otros gastos"/>
    <s v="HONORARIOS EDILES 2021"/>
    <x v="1"/>
    <s v="Un Nuevo Contrato Social y Ambiental para la Bogotá del Siglo XXI"/>
    <s v="No aplica"/>
    <s v=" "/>
    <s v=" "/>
    <m/>
    <m/>
    <n v="53038646"/>
    <s v="YENY LISED PULIDO HERRERA"/>
    <s v="Persona Natural"/>
    <m/>
    <m/>
    <m/>
    <n v="91639757"/>
    <m/>
    <m/>
    <m/>
    <n v="91639757"/>
    <n v="91639757"/>
    <x v="95"/>
    <m/>
    <m/>
    <m/>
    <m/>
    <m/>
    <m/>
    <m/>
    <m/>
    <m/>
    <m/>
    <m/>
    <m/>
    <m/>
    <n v="1"/>
  </r>
  <r>
    <m/>
    <m/>
    <x v="0"/>
    <m/>
    <m/>
    <x v="10"/>
    <x v="5"/>
    <s v="Otros gastos"/>
    <s v="HONORARIOS EDILES 2021"/>
    <x v="1"/>
    <s v="Un Nuevo Contrato Social y Ambiental para la Bogotá del Siglo XXI"/>
    <s v="No aplica"/>
    <s v=" "/>
    <s v=" "/>
    <m/>
    <m/>
    <n v="79832201"/>
    <s v="RICHARD GUSTAVO VILLALBA BAQUERO"/>
    <s v="Persona Natural"/>
    <m/>
    <m/>
    <m/>
    <n v="91639757"/>
    <m/>
    <m/>
    <m/>
    <n v="91639757"/>
    <n v="91639757"/>
    <x v="95"/>
    <m/>
    <m/>
    <m/>
    <m/>
    <m/>
    <m/>
    <m/>
    <m/>
    <m/>
    <m/>
    <m/>
    <m/>
    <m/>
    <n v="1"/>
  </r>
  <r>
    <m/>
    <m/>
    <x v="0"/>
    <m/>
    <m/>
    <x v="10"/>
    <x v="5"/>
    <s v="Otros gastos"/>
    <s v="HONORARIOS EDILES 2021"/>
    <x v="1"/>
    <s v="Un Nuevo Contrato Social y Ambiental para la Bogotá del Siglo XXI"/>
    <s v="No aplica"/>
    <s v=" "/>
    <s v=" "/>
    <m/>
    <m/>
    <n v="1010236658"/>
    <s v="NATALIA ANDREA ROMERO RUBIANO"/>
    <s v="Persona Natural"/>
    <m/>
    <m/>
    <m/>
    <n v="91639757"/>
    <m/>
    <m/>
    <m/>
    <n v="91639757"/>
    <n v="91639757"/>
    <x v="95"/>
    <m/>
    <m/>
    <m/>
    <m/>
    <m/>
    <m/>
    <m/>
    <m/>
    <m/>
    <m/>
    <m/>
    <m/>
    <m/>
    <n v="1"/>
  </r>
  <r>
    <m/>
    <m/>
    <x v="0"/>
    <m/>
    <m/>
    <x v="10"/>
    <x v="5"/>
    <s v="Otros gastos"/>
    <s v="HONORARIOS EDILES 2021 "/>
    <x v="1"/>
    <s v="Un Nuevo Contrato Social y Ambiental para la Bogotá del Siglo XXI"/>
    <s v="No aplica"/>
    <s v=" "/>
    <s v=" "/>
    <m/>
    <m/>
    <n v="1033704681"/>
    <s v="JOSE SARNEY PARRA ADAMES"/>
    <s v="Persona Natural"/>
    <m/>
    <m/>
    <m/>
    <n v="91257287"/>
    <m/>
    <m/>
    <m/>
    <n v="91257287"/>
    <n v="91257287"/>
    <x v="95"/>
    <m/>
    <m/>
    <m/>
    <m/>
    <m/>
    <m/>
    <m/>
    <m/>
    <m/>
    <m/>
    <m/>
    <m/>
    <m/>
    <n v="1"/>
  </r>
  <r>
    <m/>
    <m/>
    <x v="0"/>
    <m/>
    <m/>
    <x v="10"/>
    <x v="5"/>
    <s v="Otros gastos"/>
    <s v="SALUD EDILES 2021"/>
    <x v="1"/>
    <s v="Un Nuevo Contrato Social y Ambiental para la Bogotá del Siglo XXI"/>
    <s v="No aplica"/>
    <s v=" "/>
    <s v=" "/>
    <m/>
    <m/>
    <n v="800130907"/>
    <s v="SALUD TOTAL ENTIDAD PROMOTORA DE SALUD D EL REGIMEN CONTRIBUTIVO Y DEL REGIMEN SU BSIDIADO S.A."/>
    <s v="Persona Jurídica"/>
    <m/>
    <m/>
    <m/>
    <n v="11455400"/>
    <m/>
    <m/>
    <m/>
    <n v="11455400"/>
    <n v="11455400"/>
    <x v="95"/>
    <m/>
    <m/>
    <m/>
    <m/>
    <m/>
    <m/>
    <m/>
    <m/>
    <m/>
    <m/>
    <m/>
    <m/>
    <m/>
    <n v="1"/>
  </r>
  <r>
    <m/>
    <m/>
    <x v="0"/>
    <m/>
    <m/>
    <x v="10"/>
    <x v="5"/>
    <s v="Otros gastos"/>
    <s v="SALUD EDILES 2021 "/>
    <x v="1"/>
    <s v="Un Nuevo Contrato Social y Ambiental para la Bogotá del Siglo XXI"/>
    <s v="No aplica"/>
    <s v=" "/>
    <s v=" "/>
    <m/>
    <m/>
    <n v="860066942"/>
    <s v="CAJA DE COMPENSACION FAMILIAR COMPENSAR"/>
    <s v="Persona Jurídica"/>
    <m/>
    <m/>
    <m/>
    <n v="34366200"/>
    <m/>
    <m/>
    <m/>
    <n v="34366200"/>
    <n v="34366200"/>
    <x v="95"/>
    <m/>
    <m/>
    <m/>
    <m/>
    <m/>
    <m/>
    <m/>
    <m/>
    <m/>
    <m/>
    <m/>
    <m/>
    <m/>
    <n v="1"/>
  </r>
  <r>
    <m/>
    <m/>
    <x v="0"/>
    <m/>
    <m/>
    <x v="10"/>
    <x v="5"/>
    <s v="Otros gastos"/>
    <s v="SALUD EDILES 2021"/>
    <x v="1"/>
    <s v="Un Nuevo Contrato Social y Ambiental para la Bogotá del Siglo XXI"/>
    <s v="No aplica"/>
    <s v=" "/>
    <s v=" "/>
    <m/>
    <m/>
    <n v="830003564"/>
    <s v="ENTIDAD PROMOTORA DE SALUD FAMISANAR S.A .S"/>
    <s v="Persona Jurídica"/>
    <m/>
    <m/>
    <m/>
    <n v="34318400"/>
    <m/>
    <m/>
    <m/>
    <n v="34318400"/>
    <n v="34318400"/>
    <x v="95"/>
    <m/>
    <m/>
    <m/>
    <m/>
    <m/>
    <m/>
    <m/>
    <m/>
    <m/>
    <m/>
    <m/>
    <m/>
    <m/>
    <n v="1"/>
  </r>
  <r>
    <m/>
    <m/>
    <x v="0"/>
    <m/>
    <m/>
    <x v="10"/>
    <x v="5"/>
    <s v="Otros gastos"/>
    <s v="PAGO ETB"/>
    <x v="1"/>
    <s v="Un Nuevo Contrato Social y Ambiental para la Bogotá del Siglo XXI"/>
    <s v="No aplica"/>
    <s v=" "/>
    <s v=" "/>
    <m/>
    <m/>
    <n v="899999115"/>
    <s v="EMPRESA DE TELECOMUNICACIONES DE BOGOTÁ S.A. E.S.P. - ETB S.A. ESP"/>
    <s v="Persona Jurídica"/>
    <m/>
    <m/>
    <m/>
    <n v="78941021"/>
    <m/>
    <m/>
    <m/>
    <n v="78941021"/>
    <n v="78941021"/>
    <x v="95"/>
    <m/>
    <m/>
    <m/>
    <m/>
    <m/>
    <m/>
    <m/>
    <m/>
    <m/>
    <m/>
    <m/>
    <m/>
    <m/>
    <n v="1"/>
  </r>
  <r>
    <m/>
    <m/>
    <x v="0"/>
    <m/>
    <m/>
    <x v="10"/>
    <x v="5"/>
    <s v="Otros gastos"/>
    <s v="PAGO CODENSA"/>
    <x v="1"/>
    <s v="Un Nuevo Contrato Social y Ambiental para la Bogotá del Siglo XXI"/>
    <s v="No aplica"/>
    <s v=" "/>
    <s v=" "/>
    <m/>
    <m/>
    <n v="830037248"/>
    <s v="CODENSA S.A. ESP"/>
    <s v="Persona Jurídica"/>
    <m/>
    <m/>
    <m/>
    <n v="15202968"/>
    <m/>
    <m/>
    <m/>
    <n v="15202968"/>
    <n v="10693579"/>
    <x v="95"/>
    <m/>
    <m/>
    <m/>
    <m/>
    <m/>
    <m/>
    <m/>
    <m/>
    <m/>
    <m/>
    <m/>
    <m/>
    <m/>
    <n v="0.70338758852876626"/>
  </r>
  <r>
    <m/>
    <m/>
    <x v="0"/>
    <m/>
    <m/>
    <x v="10"/>
    <x v="5"/>
    <s v="Otros gastos"/>
    <s v="PAGO ACUEDUCTO LAS ANIMAS - LAS AURAS Y NAZARETH"/>
    <x v="1"/>
    <s v="Un Nuevo Contrato Social y Ambiental para la Bogotá del Siglo XXI"/>
    <s v="No aplica"/>
    <s v=" "/>
    <s v=" "/>
    <m/>
    <m/>
    <n v="830072977"/>
    <s v="ASOCIACION DE USUARIOS DEL ACUEDUCTO LAS ANIMAS - LAS AURAS Y NAZARETH"/>
    <s v="Persona Jurídica"/>
    <m/>
    <m/>
    <m/>
    <n v="203360"/>
    <m/>
    <m/>
    <m/>
    <n v="203360"/>
    <n v="203360"/>
    <x v="95"/>
    <m/>
    <m/>
    <m/>
    <m/>
    <m/>
    <m/>
    <m/>
    <m/>
    <m/>
    <m/>
    <m/>
    <m/>
    <m/>
    <n v="1"/>
  </r>
  <r>
    <m/>
    <m/>
    <x v="0"/>
    <m/>
    <m/>
    <x v="10"/>
    <x v="5"/>
    <s v="Otros gastos"/>
    <s v="PAGO ACUEDUCTO DE LAS VEREDAS PEÑALIZA RAIZAL BETANIA EL CARMEN E ISMO TABACO ASOPERABECA"/>
    <x v="1"/>
    <s v="Un Nuevo Contrato Social y Ambiental para la Bogotá del Siglo XXI"/>
    <s v="No aplica"/>
    <s v=" "/>
    <s v=" "/>
    <m/>
    <m/>
    <n v="900387367"/>
    <s v="ASOCIACIÓN DE USUARIOS DE ACUEDUCTO DE LAS VEREDAS PEÑALIZA RAIZAL BETANIA EL CARMEN E ISMO TABACO ASOPERABECA"/>
    <s v="Persona Jurídica"/>
    <m/>
    <m/>
    <m/>
    <n v="923560"/>
    <m/>
    <m/>
    <m/>
    <n v="923560"/>
    <n v="923560"/>
    <x v="95"/>
    <m/>
    <m/>
    <m/>
    <m/>
    <m/>
    <m/>
    <m/>
    <m/>
    <m/>
    <m/>
    <m/>
    <m/>
    <m/>
    <n v="1"/>
  </r>
  <r>
    <m/>
    <m/>
    <x v="0"/>
    <m/>
    <m/>
    <x v="10"/>
    <x v="5"/>
    <s v="Otros gastos"/>
    <s v="PAGO ACUEDUCTO Y ALCANTARILLADO DEL CORREGIMIENTO DE SAN JUAN LOCALIDAD SUMAPAZ"/>
    <x v="1"/>
    <s v="Un Nuevo Contrato Social y Ambiental para la Bogotá del Siglo XXI"/>
    <s v="No aplica"/>
    <s v=" "/>
    <s v=" "/>
    <m/>
    <m/>
    <n v="830138027"/>
    <s v="ASOCIACION DE USUARIOS DEL SERVICIO DE ACUEDUCTO Y ALCANTARILLADO DEL CORREGIMIENTO DE SAN JUAN LOCALIDAD SUMAPAZ"/>
    <s v="Persona Jurídica"/>
    <m/>
    <m/>
    <m/>
    <n v="589371"/>
    <m/>
    <m/>
    <m/>
    <n v="589371"/>
    <n v="333579"/>
    <x v="95"/>
    <m/>
    <m/>
    <m/>
    <m/>
    <m/>
    <m/>
    <m/>
    <m/>
    <m/>
    <m/>
    <m/>
    <m/>
    <m/>
    <n v="0.56599154013346431"/>
  </r>
  <r>
    <m/>
    <m/>
    <x v="0"/>
    <m/>
    <m/>
    <x v="10"/>
    <x v="5"/>
    <s v="Otros gastos"/>
    <s v="PAGO ASEO"/>
    <x v="1"/>
    <s v="Un Nuevo Contrato Social y Ambiental para la Bogotá del Siglo XXI"/>
    <s v="No aplica"/>
    <m/>
    <m/>
    <m/>
    <m/>
    <n v="830048122"/>
    <s v="CIUDAD LIMPIA BOGOTA S A E S P"/>
    <s v="Persona Jurídica"/>
    <m/>
    <m/>
    <m/>
    <n v="1075380"/>
    <m/>
    <m/>
    <m/>
    <n v="1075380"/>
    <n v="1075300"/>
    <x v="95"/>
    <m/>
    <m/>
    <m/>
    <m/>
    <m/>
    <m/>
    <m/>
    <m/>
    <m/>
    <m/>
    <m/>
    <m/>
    <m/>
    <m/>
  </r>
  <r>
    <m/>
    <m/>
    <x v="0"/>
    <m/>
    <m/>
    <x v="10"/>
    <x v="5"/>
    <s v="Otros gastos"/>
    <s v="PAGO GAS"/>
    <x v="1"/>
    <s v="Un Nuevo Contrato Social y Ambiental para la Bogotá del Siglo XXI"/>
    <s v="No aplica"/>
    <m/>
    <m/>
    <m/>
    <m/>
    <n v="800007813"/>
    <s v="VANTI S.A. ESP"/>
    <s v="Persona Jurídica"/>
    <m/>
    <m/>
    <m/>
    <n v="15090"/>
    <m/>
    <m/>
    <m/>
    <n v="15090"/>
    <n v="15090"/>
    <x v="95"/>
    <m/>
    <m/>
    <m/>
    <m/>
    <m/>
    <m/>
    <m/>
    <m/>
    <m/>
    <m/>
    <m/>
    <m/>
    <m/>
    <m/>
  </r>
  <r>
    <m/>
    <m/>
    <x v="0"/>
    <m/>
    <m/>
    <x v="10"/>
    <x v="5"/>
    <s v="Otros gastos"/>
    <s v="OBLIGACIONES POR PAGAR 131089001  "/>
    <x v="1"/>
    <s v="Un Nuevo Contrato Social y Ambiental para la Bogotá del Siglo XXI"/>
    <s v="No aplica"/>
    <m/>
    <m/>
    <m/>
    <m/>
    <m/>
    <m/>
    <m/>
    <m/>
    <m/>
    <m/>
    <n v="609147506"/>
    <m/>
    <m/>
    <m/>
    <n v="609147506"/>
    <n v="477445878"/>
    <x v="95"/>
    <m/>
    <m/>
    <m/>
    <m/>
    <m/>
    <m/>
    <m/>
    <m/>
    <m/>
    <m/>
    <m/>
    <m/>
    <m/>
    <m/>
  </r>
  <r>
    <m/>
    <m/>
    <x v="0"/>
    <m/>
    <m/>
    <x v="10"/>
    <x v="5"/>
    <s v="Otros gastos"/>
    <s v="OBLIGACIONES POR PAGAR 131089002  "/>
    <x v="1"/>
    <s v="Un Nuevo Contrato Social y Ambiental para la Bogotá del Siglo XXI"/>
    <s v="No aplica"/>
    <m/>
    <m/>
    <m/>
    <m/>
    <m/>
    <m/>
    <m/>
    <m/>
    <m/>
    <m/>
    <n v="131226368"/>
    <m/>
    <m/>
    <m/>
    <n v="131226368"/>
    <n v="99036824"/>
    <x v="95"/>
    <m/>
    <m/>
    <m/>
    <m/>
    <m/>
    <m/>
    <m/>
    <m/>
    <m/>
    <m/>
    <m/>
    <m/>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24">
  <r>
    <n v="1"/>
    <s v="CPS-001-2021"/>
    <x v="0"/>
    <s v="FDLS-CD-001-2021"/>
    <s v="https://community.secop.gov.co/Public/Tendering/OpportunityDetail/Index?noticeUID=CO1.NTC.1731548&amp;isFromPublicArea=True&amp;isModal=False"/>
    <x v="0"/>
    <x v="0"/>
    <s v="Prestación de servicios profesionales y de apoyo a la gestión, o para la ejecución de trabajos artísticos que sólo puedan encomendarse a determinadas personas naturales;"/>
    <s v="PRESTAR LOS SERVICIOS PROFESIONALES PARA EL DESPACHO DE LA ALCALDÍA LOCAL DE SUMAPAZ EN LAS DIFERENTES ETAPAS DE LOS PROCESOS JURÍDICO- ADMINISTRATIVOS Y OPERATIVOS A FIN DAR CUMPLIMIENTO AL PLAN DE DESARROLLO LOCAL"/>
    <x v="0"/>
    <s v="Un Nuevo Contrato Social y Ambiental para la Bogotá del Siglo XXI"/>
    <n v="57"/>
    <x v="0"/>
    <x v="0"/>
    <n v="1696"/>
    <m/>
    <n v="1030610164"/>
    <s v="BRAHAN EDUARDO GARCIA LOPEZ"/>
    <s v="Persona Natural"/>
    <m/>
    <m/>
    <m/>
    <n v="68000000"/>
    <m/>
    <n v="1"/>
    <n v="6800000"/>
    <n v="74800000"/>
    <n v="73213333"/>
    <x v="0"/>
    <d v="2021-02-08T00:00:00"/>
    <d v="2022-01-07T00:00:00"/>
    <n v="333"/>
    <n v="1"/>
    <n v="30"/>
    <m/>
    <m/>
    <m/>
    <m/>
    <m/>
    <s v="X"/>
    <m/>
    <m/>
    <n v="0.97878787433155079"/>
  </r>
  <r>
    <n v="1"/>
    <s v="CPS-002-2021"/>
    <x v="0"/>
    <s v="FDLS-CD-002-2021"/>
    <s v="https://community.secop.gov.co/Public/Tendering/OpportunityDetail/Index?noticeUID=CO1.NTC.1731569&amp;isFromPublicArea=True&amp;isModal=False"/>
    <x v="0"/>
    <x v="0"/>
    <s v="Prestación de servicios profesionales y de apoyo a la gestión, o para la ejecución de trabajos artísticos que sólo puedan encomendarse a determinadas personas naturales;"/>
    <s v="PRESTAR LOS SERVICIOS PROFESIONALES ESPECIALIZADOS PARA EL DESPACHO DE LA ALCALDÍA LOCAL DE SUMAPAZ, EN LOS PROCESOS JURÍDICOS, ADMINISTRATIVOS Y OPERATIVOS PARA DAR CUMPLIMIENTO AL PLAN DE DESARROLLO LOCAL"/>
    <x v="0"/>
    <s v="Un Nuevo Contrato Social y Ambiental para la Bogotá del Siglo XXI"/>
    <n v="57"/>
    <x v="0"/>
    <x v="0"/>
    <n v="1696"/>
    <m/>
    <n v="52967366"/>
    <s v="DIANA CAROLINA RODRIGUEZ PEÑA"/>
    <s v="Persona Natural"/>
    <m/>
    <m/>
    <m/>
    <n v="75000000"/>
    <m/>
    <n v="1"/>
    <n v="7500000"/>
    <n v="82500000"/>
    <n v="73250000"/>
    <x v="0"/>
    <d v="2021-02-08T00:00:00"/>
    <d v="2022-01-07T00:00:00"/>
    <n v="333"/>
    <n v="1"/>
    <n v="30"/>
    <m/>
    <m/>
    <m/>
    <m/>
    <m/>
    <s v="X"/>
    <m/>
    <m/>
    <n v="0.88787878787878793"/>
  </r>
  <r>
    <n v="1"/>
    <s v="CPS-003-2021"/>
    <x v="0"/>
    <s v="FDLS-CD-003-2021"/>
    <s v="https://community.secop.gov.co/Public/Tendering/OpportunityDetail/Index?noticeUID=CO1.NTC.1731931&amp;isFromPublicArea=True&amp;isModal=False"/>
    <x v="0"/>
    <x v="0"/>
    <s v="Prestación de servicios profesionales y de apoyo a la gestión, o para la ejecución de trabajos artísticos que sólo puedan encomendarse a determinadas personas naturales;"/>
    <s v="PRESTAR LOS SERVICIOS DE APOYO ADMINISTRATIVO AL DESPACHO DE LA ALCALDÍA LOCAL DE SUMAPAZ"/>
    <x v="0"/>
    <s v="Un Nuevo Contrato Social y Ambiental para la Bogotá del Siglo XXI"/>
    <n v="57"/>
    <x v="0"/>
    <x v="0"/>
    <n v="1696"/>
    <m/>
    <n v="1075237430"/>
    <s v="KAREN SOFIA SILVA PRADA"/>
    <s v="Persona Natural"/>
    <m/>
    <m/>
    <m/>
    <n v="39000000"/>
    <m/>
    <n v="1"/>
    <n v="3900000"/>
    <n v="42900000"/>
    <n v="41600000"/>
    <x v="0"/>
    <d v="2021-02-11T00:00:00"/>
    <d v="2022-01-10T00:00:00"/>
    <n v="333"/>
    <n v="1"/>
    <n v="30"/>
    <m/>
    <m/>
    <m/>
    <m/>
    <m/>
    <s v="X"/>
    <m/>
    <m/>
    <n v="0.96969696969696972"/>
  </r>
  <r>
    <n v="1"/>
    <s v="CPS-004-2021"/>
    <x v="0"/>
    <s v="FDLS-CD-004-2021"/>
    <s v="https://community.secop.gov.co/Public/Tendering/OpportunityDetail/Index?noticeUID=CO1.NTC.1732037&amp;isFromPublicArea=True&amp;isModal=False"/>
    <x v="0"/>
    <x v="0"/>
    <s v="Prestación de servicios profesionales y de apoyo a la gestión, o para la ejecución de trabajos artísticos que sólo puedan encomendarse a determinadas personas naturales;"/>
    <s v="PRESTAR LOS SERVICIOS PROFESIONALES AL DESPACHO DE LA ALCALDÍA LOCAL DE SUMAPAZ EN LAS DIFERENTES ETAPAS DE LOS PROCESOS ADMINISTRATIVOS, FINANCIEROS Y PRESUPUESTALES PARA DAR CUMPLIMIENTO AL PLAN DE DESARROLLO LOCAL"/>
    <x v="0"/>
    <s v="Un Nuevo Contrato Social y Ambiental para la Bogotá del Siglo XXI"/>
    <n v="57"/>
    <x v="0"/>
    <x v="0"/>
    <n v="1696"/>
    <m/>
    <n v="39682218"/>
    <s v="GEMA ORTEGA TRUJILLO"/>
    <s v="Persona Natural"/>
    <m/>
    <m/>
    <m/>
    <n v="80000000"/>
    <m/>
    <n v="1"/>
    <n v="8000000"/>
    <n v="88000000"/>
    <n v="86133333"/>
    <x v="1"/>
    <d v="2021-02-08T00:00:00"/>
    <d v="2022-01-07T00:00:00"/>
    <n v="333"/>
    <n v="1"/>
    <n v="30"/>
    <m/>
    <m/>
    <m/>
    <m/>
    <m/>
    <s v="X"/>
    <m/>
    <m/>
    <n v="0.97878787499999997"/>
  </r>
  <r>
    <n v="1"/>
    <s v="CPS-005-2021"/>
    <x v="0"/>
    <s v="FDLS-CD-005-2021"/>
    <s v="https://community.secop.gov.co/Public/Tendering/OpportunityDetail/Index?noticeUID=CO1.NTC.1732224&amp;isFromPublicArea=True&amp;isModal=False"/>
    <x v="0"/>
    <x v="0"/>
    <s v="Prestación de servicios profesionales y de apoyo a la gestión, o para la ejecución de trabajos artísticos que sólo puedan encomendarse a determinadas personas naturales;"/>
    <s v="PRESTAR LOS SERVICIOS DE APOYO ADMINISTRATIVO AL ÁREA DE GESTIÓN DE DESARROLLO LOCAL DE LA ALCALDÍA LOCAL DE SUMAPAZ"/>
    <x v="0"/>
    <s v="Un Nuevo Contrato Social y Ambiental para la Bogotá del Siglo XXI"/>
    <n v="57"/>
    <x v="0"/>
    <x v="0"/>
    <n v="1696"/>
    <m/>
    <n v="1026253687"/>
    <s v="KARINA OLAYA ANDRADE"/>
    <s v="Persona Natural"/>
    <m/>
    <m/>
    <m/>
    <n v="39000000"/>
    <m/>
    <n v="1"/>
    <n v="3900000"/>
    <n v="42900000"/>
    <n v="37700000"/>
    <x v="1"/>
    <d v="2021-02-11T00:00:00"/>
    <d v="2022-01-10T00:00:00"/>
    <n v="333"/>
    <n v="1"/>
    <n v="30"/>
    <m/>
    <m/>
    <m/>
    <m/>
    <m/>
    <s v="X"/>
    <m/>
    <m/>
    <n v="0.87878787878787878"/>
  </r>
  <r>
    <n v="1"/>
    <s v="CPS-006-2021"/>
    <x v="0"/>
    <s v="FDLS-CD-006-2021"/>
    <s v="https://community.secop.gov.co/Public/Tendering/OpportunityDetail/Index?noticeUID=CO1.NTC.1732035&amp;isFromPublicArea=True&amp;isModal=False"/>
    <x v="0"/>
    <x v="0"/>
    <s v="Prestación de servicios profesionales y de apoyo a la gestión, o para la ejecución de trabajos artísticos que sólo puedan encomendarse a determinadas personas naturales;"/>
    <s v="PRESTAR LOS SERVICIOS PROFESIONALES AL ÁREA DE GESTIÓN DE DESARROLLO LOCAL, PARA REALIZAR LA PLANEACIÓN Y SEGUIMIENTO A LOS PROYECTOS DE INVERSIÓN Y GASTOS DE FUNCIONAMIENTO RELACIONADOS CON EL PARQUE AUTOMOTOR DEL FONDO DE DESARROLLO LOCAL DE SUMAPAZ"/>
    <x v="0"/>
    <s v="Un Nuevo Contrato Social y Ambiental para la Bogotá del Siglo XXI"/>
    <n v="57"/>
    <x v="0"/>
    <x v="0"/>
    <n v="1696"/>
    <m/>
    <n v="1019076465"/>
    <s v="EDILSON ARGEMIRO PORRAS CABALLERO"/>
    <s v="Persona Natural"/>
    <m/>
    <m/>
    <m/>
    <n v="68000000"/>
    <m/>
    <n v="1"/>
    <n v="6800000"/>
    <n v="74800000"/>
    <n v="73213333"/>
    <x v="0"/>
    <d v="2021-02-08T00:00:00"/>
    <d v="2022-01-07T00:00:00"/>
    <n v="333"/>
    <n v="1"/>
    <n v="30"/>
    <m/>
    <m/>
    <m/>
    <m/>
    <m/>
    <s v="X"/>
    <m/>
    <m/>
    <n v="0.97878787433155079"/>
  </r>
  <r>
    <n v="1"/>
    <s v="CPS-007-2021"/>
    <x v="0"/>
    <s v="FDLS-CD-07-2021"/>
    <s v="https://community.secop.gov.co/Public/Tendering/OpportunityDetail/Index?noticeUID=CO1.NTC.1733004&amp;isFromPublicArea=True&amp;isModal=False"/>
    <x v="0"/>
    <x v="0"/>
    <s v="Prestación de servicios profesionales y de apoyo a la gestión, o para la ejecución de trabajos artísticos que sólo puedan encomendarse a determinadas personas naturales;"/>
    <s v="PRESTAR LOS SERVICIOS PROFESIONALES PARA APOYAR LA PLANEACIÓN, EJECUCIÓN Y SEGUIMIENTO DE LOS PROYECTOS DE INVERSIÓN Y RUBROS DE FUNCIONAMIENTO QUE LE SEAN DESIGNADOS, DEL FONDO DE DESARROLLO LOCAL DE SUMAPAZ"/>
    <x v="0"/>
    <s v="Un Nuevo Contrato Social y Ambiental para la Bogotá del Siglo XXI"/>
    <n v="57"/>
    <x v="0"/>
    <x v="0"/>
    <n v="1696"/>
    <m/>
    <n v="1048205442"/>
    <s v="ROSA MARIA MENDOZA DE LOS REYES"/>
    <s v="Persona Natural"/>
    <m/>
    <m/>
    <m/>
    <n v="57000000"/>
    <m/>
    <n v="1"/>
    <n v="5700000"/>
    <n v="62700000"/>
    <n v="61370000"/>
    <x v="1"/>
    <d v="2021-02-08T00:00:00"/>
    <d v="2022-01-07T00:00:00"/>
    <n v="333"/>
    <n v="1"/>
    <n v="30"/>
    <m/>
    <m/>
    <m/>
    <m/>
    <m/>
    <s v="X"/>
    <m/>
    <m/>
    <n v="0.97878787878787876"/>
  </r>
  <r>
    <n v="1"/>
    <s v="CPS-008-2021"/>
    <x v="0"/>
    <s v="FDLS-CD-008-2021"/>
    <s v="https://community.secop.gov.co/Public/Tendering/OpportunityDetail/Index?noticeUID=CO1.NTC.1732528&amp;isFromPublicArea=True&amp;isModal=False"/>
    <x v="0"/>
    <x v="0"/>
    <s v="Prestación de servicios profesionales y de apoyo a la gestión, o para la ejecución de trabajos artísticos que sólo puedan encomendarse a determinadas personas naturales;"/>
    <s v="PRESTAR LOS SERVICIOS PROFESIONALES ESPECIALIZADOS AL ÁREA DE GESTIÓN DE DESARROLLO LOCAL, PARA REALIZAR LA PLANEACIÓN Y SEGUIMIENTO A LOS PROYECTOS DE INVERSIÓN DE INFRAESTRUCTURA Y MALLA VIAL DE LA LOCALIDAD"/>
    <x v="0"/>
    <s v="Un Nuevo Contrato Social y Ambiental para la Bogotá del Siglo XXI"/>
    <n v="57"/>
    <x v="0"/>
    <x v="0"/>
    <n v="1696"/>
    <m/>
    <n v="1019006008"/>
    <s v="JUAN PABLO SANABRIA MORENO"/>
    <s v="Persona Natural"/>
    <m/>
    <m/>
    <m/>
    <n v="76000000"/>
    <m/>
    <n v="1"/>
    <n v="7600000"/>
    <n v="83600000"/>
    <n v="81826666"/>
    <x v="1"/>
    <d v="2021-02-08T00:00:00"/>
    <d v="2022-01-07T00:00:00"/>
    <n v="333"/>
    <n v="1"/>
    <n v="30"/>
    <m/>
    <m/>
    <m/>
    <m/>
    <m/>
    <s v="X"/>
    <m/>
    <m/>
    <n v="0.97878787081339713"/>
  </r>
  <r>
    <n v="1"/>
    <s v="CPS-009-2021"/>
    <x v="0"/>
    <s v="FDLS-CD-009-2021"/>
    <s v="https://community.secop.gov.co/Public/Tendering/OpportunityDetail/Index?noticeUID=CO1.NTC.1731689&amp;isFromPublicArea=True&amp;isModal=False"/>
    <x v="0"/>
    <x v="0"/>
    <s v="Prestación de servicios profesionales y de apoyo a la gestión, o para la ejecución de trabajos artísticos que sólo puedan encomendarse a determinadas personas naturales;"/>
    <s v="PRESTAR LOS SERVICIOS PROFESIONALES JURÍDICOS PARA APOYAR LOS ASUNTOS PRECONTRACTUALES, CONTRACTUALES Y POST-CONTRACTUALES DEL ÁREA DE GESTIÓN DE DESARROLLO LOCAL DE LA ALCALDÍA LOCAL DE SUMAPAZ"/>
    <x v="0"/>
    <s v="Un Nuevo Contrato Social y Ambiental para la Bogotá del Siglo XXI"/>
    <n v="57"/>
    <x v="0"/>
    <x v="0"/>
    <n v="1696"/>
    <m/>
    <n v="1020796899"/>
    <s v="MARIA CAMILA DIAZ"/>
    <s v="Persona Natural"/>
    <m/>
    <m/>
    <m/>
    <n v="57000000"/>
    <m/>
    <n v="1"/>
    <n v="5700000"/>
    <n v="62700000"/>
    <n v="61940000"/>
    <x v="0"/>
    <d v="2021-02-05T00:00:00"/>
    <d v="2022-01-04T00:00:00"/>
    <n v="333"/>
    <n v="1"/>
    <n v="30"/>
    <m/>
    <m/>
    <m/>
    <m/>
    <m/>
    <s v="X"/>
    <m/>
    <m/>
    <n v="0.98787878787878791"/>
  </r>
  <r>
    <n v="1"/>
    <s v="CPS-010-2021"/>
    <x v="0"/>
    <s v="FDLS-CD-009-2021"/>
    <s v="https://community.secop.gov.co/Public/Tendering/OpportunityDetail/Index?noticeUID=CO1.NTC.1731689&amp;isFromPublicArea=True&amp;isModal=False"/>
    <x v="0"/>
    <x v="0"/>
    <s v="Prestación de servicios profesionales y de apoyo a la gestión, o para la ejecución de trabajos artísticos que sólo puedan encomendarse a determinadas personas naturales;"/>
    <s v="PRESTAR LOS SERVICIOS PROFESIONALES JURÍDICOS PARA APOYAR LOS ASUNTOS PRECONTRACTUALES, CONTRACTUALES Y POST-CONTRACTUALES DEL ÁREA DE GESTIÓN DE DESARROLLO LOCAL DE LA ALCALDÍA LOCAL DE SUMAPAZ"/>
    <x v="0"/>
    <s v="Un Nuevo Contrato Social y Ambiental para la Bogotá del Siglo XXI"/>
    <n v="57"/>
    <x v="0"/>
    <x v="0"/>
    <n v="1696"/>
    <m/>
    <n v="51657917"/>
    <s v="MARTHA LUCIA SUAREZ MORALES"/>
    <s v="Persona Natural"/>
    <m/>
    <m/>
    <m/>
    <n v="57000000"/>
    <m/>
    <m/>
    <m/>
    <n v="57000000"/>
    <n v="50540000"/>
    <x v="0"/>
    <d v="2021-02-05T00:00:00"/>
    <d v="2021-12-04T00:00:00"/>
    <n v="302"/>
    <m/>
    <m/>
    <m/>
    <m/>
    <m/>
    <m/>
    <m/>
    <m/>
    <s v="X"/>
    <m/>
    <n v="0.88666666666666671"/>
  </r>
  <r>
    <n v="1"/>
    <s v="CPS-011-2021"/>
    <x v="0"/>
    <s v="FDLS-CD-009-2021"/>
    <s v="https://community.secop.gov.co/Public/Tendering/OpportunityDetail/Index?noticeUID=CO1.NTC.1731689&amp;isFromPublicArea=True&amp;isModal=False"/>
    <x v="0"/>
    <x v="0"/>
    <s v="Prestación de servicios profesionales y de apoyo a la gestión, o para la ejecución de trabajos artísticos que sólo puedan encomendarse a determinadas personas naturales;"/>
    <s v="PRESTAR LOS SERVICIOS PROFESIONALES JURÍDICOS PARA APOYAR LOS ASUNTOS PRECONTRACTUALES, CONTRACTUALES Y POST-CONTRACTUALES DEL ÁREA DE GESTIÓN DE DESARROLLO LOCAL DE LA ALCALDÍA LOCAL DE SUMAPAZ"/>
    <x v="0"/>
    <s v="Un Nuevo Contrato Social y Ambiental para la Bogotá del Siglo XXI"/>
    <n v="57"/>
    <x v="0"/>
    <x v="0"/>
    <n v="1696"/>
    <m/>
    <n v="1023888264"/>
    <s v="MONICA DEL PILAR PARRA RANGEL"/>
    <s v="Persona Natural"/>
    <m/>
    <m/>
    <m/>
    <n v="57000000"/>
    <m/>
    <m/>
    <m/>
    <n v="57000000"/>
    <n v="50540000"/>
    <x v="0"/>
    <d v="2021-02-05T00:00:00"/>
    <d v="2021-12-04T00:00:00"/>
    <n v="302"/>
    <m/>
    <m/>
    <m/>
    <m/>
    <m/>
    <m/>
    <m/>
    <m/>
    <s v="X"/>
    <m/>
    <n v="0.88666666666666671"/>
  </r>
  <r>
    <n v="1"/>
    <s v="CPS-012-2021"/>
    <x v="0"/>
    <s v="FDLS-CD-010-2021"/>
    <s v="https://community.secop.gov.co/Public/Tendering/OpportunityDetail/Index?noticeUID=CO1.NTC.1735039&amp;isFromPublicArea=True&amp;isModal=False"/>
    <x v="0"/>
    <x v="0"/>
    <s v="Prestación de servicios profesionales y de apoyo a la gestión, o para la ejecución de trabajos artísticos que sólo puedan encomendarse a determinadas personas naturales;"/>
    <s v="PRESTAR LOS SERVICIOS PROFESIONALES ESPECIALIZADOS PARA APOYAR LA PLANEACIÓN, SEGUIMIENTO, EJECUCIÓN Y CONTROL DE LOS PROYECTOS AMBIENTALES Y DE DESARROLLO RURAL SOSTENIBLE, DE LA ALCALDÍA LOCAL DE SUMAPAZ"/>
    <x v="0"/>
    <s v="Un Nuevo Contrato Social y Ambiental para la Bogotá del Siglo XXI"/>
    <n v="23"/>
    <x v="1"/>
    <x v="1"/>
    <n v="1634"/>
    <m/>
    <n v="52155157"/>
    <s v="DALGY DANIT LEAL OJEDA"/>
    <s v="Persona Natural"/>
    <m/>
    <m/>
    <m/>
    <n v="76000000"/>
    <m/>
    <n v="1"/>
    <n v="7600000"/>
    <n v="83600000"/>
    <n v="66626667"/>
    <x v="1"/>
    <d v="2021-02-08T00:00:00"/>
    <d v="2022-01-07T00:00:00"/>
    <n v="333"/>
    <n v="1"/>
    <n v="30"/>
    <m/>
    <m/>
    <m/>
    <m/>
    <m/>
    <s v="X"/>
    <m/>
    <m/>
    <n v="0.79696970095693775"/>
  </r>
  <r>
    <n v="1"/>
    <s v="CPS-13-2021"/>
    <x v="0"/>
    <s v="FDLS-CD-11-2021"/>
    <s v="https://community.secop.gov.co/Public/Tendering/OpportunityDetail/Index?noticeUID=CO1.NTC.1734259&amp;isFromPublicArea=True&amp;isModal=False"/>
    <x v="0"/>
    <x v="0"/>
    <s v="Prestación de servicios profesionales y de apoyo a la gestión, o para la ejecución de trabajos artísticos que sólo puedan encomendarse a determinadas personas naturales;"/>
    <s v="PRESTAR LOS SERVICIOS PROFESIONALES ESPECIALIZADOS PARA APOYAR LOS ASUNTOS LEGALES, CONTRACTUALES Y POST-CONTRACTUALES DE LA ALCALDÍA LOCAL DE SUMAPAZ"/>
    <x v="0"/>
    <s v="Un Nuevo Contrato Social y Ambiental para la Bogotá del Siglo XXI"/>
    <n v="57"/>
    <x v="0"/>
    <x v="0"/>
    <n v="1696"/>
    <m/>
    <n v="52380146"/>
    <s v="PATRICIA ABRIL OSPITIA"/>
    <s v="Persona Natural"/>
    <m/>
    <m/>
    <m/>
    <n v="70000000"/>
    <m/>
    <n v="1"/>
    <n v="7000000"/>
    <n v="77000000"/>
    <n v="75366667"/>
    <x v="1"/>
    <d v="2021-02-08T00:00:00"/>
    <d v="2022-01-07T00:00:00"/>
    <n v="333"/>
    <n v="1"/>
    <n v="30"/>
    <m/>
    <m/>
    <m/>
    <m/>
    <m/>
    <s v="X"/>
    <m/>
    <m/>
    <n v="0.97878788311688314"/>
  </r>
  <r>
    <n v="1"/>
    <s v="CPS-014-2021"/>
    <x v="0"/>
    <s v="FDLS-CD-012-2021"/>
    <s v="https://community.secop.gov.co/Public/Tendering/OpportunityDetail/Index?noticeUID=CO1.NTC.1736032&amp;isFromPublicArea=True&amp;isModal=False"/>
    <x v="0"/>
    <x v="0"/>
    <s v="Prestación de servicios profesionales y de apoyo a la gestión, o para la ejecución de trabajos artísticos que sólo puedan encomendarse a determinadas personas naturales;"/>
    <s v="PRESTAR SUS SERVICIOS PROFESIONALES COMO ADMINISTRADOR DE LA RED DE LA ALCALDÍA LOCAL DE SUMAPAZ Y REALIZAR LA ACTUALIZACIÓN DE LOS DATOS EN LOS DIFERENTES SISTEMAS DE INFORMACIÓN"/>
    <x v="0"/>
    <s v="Un Nuevo Contrato Social y Ambiental para la Bogotá del Siglo XXI"/>
    <n v="57"/>
    <x v="0"/>
    <x v="0"/>
    <n v="1696"/>
    <m/>
    <n v="77183787"/>
    <s v="YESID AMARIS OSPINO"/>
    <s v="Persona Natural"/>
    <m/>
    <m/>
    <m/>
    <n v="68000000"/>
    <m/>
    <m/>
    <m/>
    <n v="68000000"/>
    <n v="68000000"/>
    <x v="2"/>
    <d v="2021-02-08T00:00:00"/>
    <d v="2021-12-07T00:00:00"/>
    <n v="302"/>
    <m/>
    <m/>
    <m/>
    <m/>
    <m/>
    <m/>
    <m/>
    <m/>
    <s v="X"/>
    <m/>
    <n v="1"/>
  </r>
  <r>
    <n v="1"/>
    <s v="CPS-015-2021"/>
    <x v="0"/>
    <s v="FDLS-CD-013-2021"/>
    <s v="https://community.secop.gov.co/Public/Tendering/OpportunityDetail/Index?noticeUID=CO1.NTC.1739939&amp;isFromPublicArea=True&amp;isModal=False"/>
    <x v="0"/>
    <x v="0"/>
    <s v="Prestación de servicios profesionales y de apoyo a la gestión, o para la ejecución de trabajos artísticos que sólo puedan encomendarse a determinadas personas naturales;"/>
    <s v="PRESTAR LOS SERVICIOS PROFESIONALES PARA APOYAR LA PLANEACIÓN, EJECUCIÓN Y SEGUIMIENTO DE LOS PROYECTOS DE INVERSIÓN EN TEMAS DE EDUCACIÓN QUE EJECUTE EL FONDO DE DESARROLLO LOCAL DE SUMAPAZ"/>
    <x v="0"/>
    <s v="Un Nuevo Contrato Social y Ambiental para la Bogotá del Siglo XXI"/>
    <n v="18"/>
    <x v="2"/>
    <x v="1"/>
    <n v="1587"/>
    <m/>
    <n v="9770381"/>
    <s v="JULIAN ANDRES CARVAJAL ZAMORA"/>
    <s v="Persona Natural"/>
    <m/>
    <m/>
    <m/>
    <n v="60000000"/>
    <m/>
    <n v="1"/>
    <n v="6000000"/>
    <n v="66000000"/>
    <n v="64200000"/>
    <x v="2"/>
    <d v="2021-02-10T00:00:00"/>
    <d v="2022-01-09T00:00:00"/>
    <n v="333"/>
    <n v="1"/>
    <n v="30"/>
    <m/>
    <m/>
    <m/>
    <m/>
    <m/>
    <s v="X"/>
    <m/>
    <m/>
    <n v="0.97272727272727277"/>
  </r>
  <r>
    <n v="1"/>
    <s v="CPS-016-2021"/>
    <x v="0"/>
    <s v="FDLS-CD-014-2021"/>
    <s v="https://community.secop.gov.co/Public/Tendering/OpportunityDetail/Index?noticeUID=CO1.NTC.1740019&amp;isFromPublicArea=True&amp;isModal=False"/>
    <x v="0"/>
    <x v="0"/>
    <s v="Prestación de servicios profesionales y de apoyo a la gestión, o para la ejecución de trabajos artísticos que sólo puedan encomendarse a determinadas personas naturales;"/>
    <s v="PRESTAR LOS SERVICIOS PROFESIONALES PARA APOYAR LOS ASUNTOS JURÍDICOS EN LOS PROCESOS CONTRACTUALES Y POST-CONTRACTUALES DE LA ALCALDÍA LOCAL DE SUMAPAZ"/>
    <x v="0"/>
    <s v="Un Nuevo Contrato Social y Ambiental para la Bogotá del Siglo XXI"/>
    <n v="57"/>
    <x v="0"/>
    <x v="0"/>
    <n v="1696"/>
    <m/>
    <n v="1019088970"/>
    <s v="KAREN VIVIANA GONZALEZ"/>
    <s v="Persona Natural"/>
    <m/>
    <m/>
    <m/>
    <n v="60000000"/>
    <m/>
    <n v="1"/>
    <n v="6000000"/>
    <n v="66000000"/>
    <n v="58400000"/>
    <x v="2"/>
    <d v="2021-02-09T00:00:00"/>
    <d v="2022-01-08T00:00:00"/>
    <n v="333"/>
    <n v="1"/>
    <n v="30"/>
    <m/>
    <m/>
    <m/>
    <m/>
    <m/>
    <s v="X"/>
    <m/>
    <m/>
    <n v="0.88484848484848488"/>
  </r>
  <r>
    <n v="1"/>
    <s v="CPS-017-2021"/>
    <x v="0"/>
    <s v="FDLS-CD-015-2021"/>
    <s v="https://community.secop.gov.co/Public/Tendering/OpportunityDetail/Index?noticeUID=CO1.NTC.1748637&amp;isFromPublicArea=True&amp;isModal=False"/>
    <x v="0"/>
    <x v="0"/>
    <s v="Prestación de servicios profesionales y de apoyo a la gestión, o para la ejecución de trabajos artísticos que sólo puedan encomendarse a determinadas personas naturales;"/>
    <s v="PRESTAR LOS SERVICIOS DE APOYO ADMINISTRATIVO AL ÁREA DE GESTIÓN DE DESARROLLO LOCAL EN LOS PROCESOS CONTRACTUALES DE LA ALCALDÍA LOCAL DE SUMAPAZ"/>
    <x v="0"/>
    <s v="Un Nuevo Contrato Social y Ambiental para la Bogotá del Siglo XXI"/>
    <n v="57"/>
    <x v="0"/>
    <x v="0"/>
    <n v="1696"/>
    <m/>
    <n v="1020839818"/>
    <s v="PAULA NATALIA FARFAN PAEZ"/>
    <s v="Persona Natural"/>
    <m/>
    <m/>
    <m/>
    <n v="7800000"/>
    <m/>
    <m/>
    <m/>
    <n v="7800000"/>
    <n v="7800000"/>
    <x v="3"/>
    <d v="2021-02-10T00:00:00"/>
    <d v="2021-05-09T00:00:00"/>
    <n v="88"/>
    <m/>
    <m/>
    <m/>
    <m/>
    <m/>
    <m/>
    <m/>
    <m/>
    <s v="X"/>
    <m/>
    <n v="1"/>
  </r>
  <r>
    <n v="1"/>
    <s v="CPS-018-2021"/>
    <x v="0"/>
    <s v="FDLS-CD-016-2021"/>
    <s v="https://community.secop.gov.co/Public/Tendering/OpportunityDetail/Index?noticeUID=CO1.NTC.1751650&amp;isFromPublicArea=True&amp;isModal=False"/>
    <x v="0"/>
    <x v="0"/>
    <s v="Prestación de servicios profesionales y de apoyo a la gestión, o para la ejecución de trabajos artísticos que sólo puedan encomendarse a determinadas personas naturales;"/>
    <s v="PRESTAR LOS SERVICIOS COMO CONDUCTOR DE VEHÍCULOS LIVIANOS DE PROPIEDAD O TENENCIA DEL FONDO DE DESARROLLO LOCAL DE SUMAPAZ"/>
    <x v="0"/>
    <s v="Un Nuevo Contrato Social y Ambiental para la Bogotá del Siglo XXI"/>
    <n v="57"/>
    <x v="0"/>
    <x v="0"/>
    <n v="1696"/>
    <m/>
    <n v="1032656249"/>
    <s v="ANGEL RODRIGO MUÑOZ"/>
    <s v="Persona Natural"/>
    <m/>
    <m/>
    <m/>
    <n v="25500000"/>
    <m/>
    <n v="1"/>
    <n v="2550000"/>
    <n v="28050000"/>
    <n v="27200000"/>
    <x v="4"/>
    <d v="2021-02-11T00:00:00"/>
    <d v="2022-01-10T00:00:00"/>
    <n v="333"/>
    <n v="1"/>
    <n v="30"/>
    <m/>
    <m/>
    <m/>
    <m/>
    <m/>
    <s v="X"/>
    <m/>
    <m/>
    <n v="0.96969696969696972"/>
  </r>
  <r>
    <n v="1"/>
    <s v="CPS-019-2021"/>
    <x v="0"/>
    <s v="FDLS-CD-016-2021"/>
    <s v="https://community.secop.gov.co/Public/Tendering/OpportunityDetail/Index?noticeUID=CO1.NTC.1751650&amp;isFromPublicArea=True&amp;isModal=False"/>
    <x v="0"/>
    <x v="0"/>
    <s v="Prestación de servicios profesionales y de apoyo a la gestión, o para la ejecución de trabajos artísticos que sólo puedan encomendarse a determinadas personas naturales;"/>
    <s v="PRESTAR LOS SERVICIOS COMO CONDUCTOR DE VEHÍCULOS LIVIANOS DE PROPIEDAD O TENENCIA DEL FONDO DE DESARROLLO LOCAL DE SUMAPAZ"/>
    <x v="0"/>
    <s v="Un Nuevo Contrato Social y Ambiental para la Bogotá del Siglo XXI"/>
    <n v="57"/>
    <x v="0"/>
    <x v="0"/>
    <n v="1696"/>
    <m/>
    <n v="1032656045"/>
    <s v="EDUARDO DIMATE RICO"/>
    <s v="Persona Natural"/>
    <m/>
    <m/>
    <m/>
    <n v="25500000"/>
    <m/>
    <n v="1"/>
    <n v="2550000"/>
    <n v="28050000"/>
    <n v="24650000"/>
    <x v="4"/>
    <d v="2021-02-11T00:00:00"/>
    <d v="2022-01-10T00:00:00"/>
    <n v="333"/>
    <n v="1"/>
    <n v="30"/>
    <m/>
    <m/>
    <m/>
    <m/>
    <m/>
    <s v="X"/>
    <m/>
    <m/>
    <n v="0.87878787878787878"/>
  </r>
  <r>
    <n v="1"/>
    <s v="CPS-020-2021"/>
    <x v="0"/>
    <s v="FDLS-CD-016-2021"/>
    <s v="https://community.secop.gov.co/Public/Tendering/OpportunityDetail/Index?noticeUID=CO1.NTC.1751650&amp;isFromPublicArea=True&amp;isModal=False"/>
    <x v="0"/>
    <x v="0"/>
    <s v="Prestación de servicios profesionales y de apoyo a la gestión, o para la ejecución de trabajos artísticos que sólo puedan encomendarse a determinadas personas naturales;"/>
    <s v="PRESTAR LOS SERVICIOS COMO CONDUCTOR DE VEHÍCULOS LIVIANOS DE PROPIEDAD O TENENCIA DEL FONDO DE DESARROLLO LOCAL DE SUMAPAZ"/>
    <x v="0"/>
    <s v="Un Nuevo Contrato Social y Ambiental para la Bogotá del Siglo XXI"/>
    <n v="57"/>
    <x v="0"/>
    <x v="0"/>
    <n v="1696"/>
    <m/>
    <n v="79816851"/>
    <s v="WILLIAM EDUARDO MICAN VASQUEZ"/>
    <s v="Persona Natural"/>
    <m/>
    <m/>
    <m/>
    <n v="25500000"/>
    <m/>
    <n v="1"/>
    <n v="2550000"/>
    <n v="28050000"/>
    <n v="27200000"/>
    <x v="4"/>
    <d v="2021-02-11T00:00:00"/>
    <d v="2022-01-10T00:00:00"/>
    <n v="333"/>
    <n v="1"/>
    <n v="30"/>
    <m/>
    <m/>
    <m/>
    <m/>
    <m/>
    <s v="X"/>
    <m/>
    <m/>
    <n v="0.96969696969696972"/>
  </r>
  <r>
    <n v="1"/>
    <s v="CPS-021-2021"/>
    <x v="0"/>
    <s v="FDLS-CD-016-2021"/>
    <s v="https://community.secop.gov.co/Public/Tendering/OpportunityDetail/Index?noticeUID=CO1.NTC.1751650&amp;isFromPublicArea=True&amp;isModal=False"/>
    <x v="0"/>
    <x v="0"/>
    <s v="Prestación de servicios profesionales y de apoyo a la gestión, o para la ejecución de trabajos artísticos que sólo puedan encomendarse a determinadas personas naturales;"/>
    <s v="PRESTAR LOS SERVICIOS COMO CONDUCTOR DE VEHÍCULOS LIVIANOS DE PROPIEDAD O TENENCIA DEL FONDO DE DESARROLLO LOCAL DE SUMAPAZ"/>
    <x v="0"/>
    <s v="Un Nuevo Contrato Social y Ambiental para la Bogotá del Siglo XXI"/>
    <n v="57"/>
    <x v="0"/>
    <x v="0"/>
    <n v="1696"/>
    <m/>
    <n v="19271225"/>
    <s v="MAXIMILIANO LOPEZ SUAREZ"/>
    <s v="Persona Natural"/>
    <m/>
    <m/>
    <m/>
    <n v="25500000"/>
    <m/>
    <n v="1"/>
    <n v="2550000"/>
    <n v="28050000"/>
    <n v="27200000"/>
    <x v="4"/>
    <d v="2021-02-11T00:00:00"/>
    <d v="2022-01-10T00:00:00"/>
    <n v="333"/>
    <n v="1"/>
    <n v="30"/>
    <m/>
    <m/>
    <m/>
    <m/>
    <m/>
    <s v="X"/>
    <m/>
    <m/>
    <n v="0.96969696969696972"/>
  </r>
  <r>
    <n v="1"/>
    <s v="CPS-022-2021"/>
    <x v="0"/>
    <s v="FDLS-CD-017-2021"/>
    <s v="https://community.secop.gov.co/Public/Tendering/OpportunityDetail/Index?noticeUID=CO1.NTC.1754579&amp;isFromPublicArea=True&amp;isModal=False"/>
    <x v="0"/>
    <x v="0"/>
    <s v="Prestación de servicios profesionales y de apoyo a la gestión, o para la ejecución de trabajos artísticos que sólo puedan encomendarse a determinadas personas naturales;"/>
    <s v="PRESTAR LOS SERVICIOS COMO CONDUCTOR DE VEHÍCULOS LIVIANOS DE PROPIEDAD O TENENCIA DEL FONDO DE DESARROLLO LOCAL DE SUMAPAZ"/>
    <x v="0"/>
    <s v="Un Nuevo Contrato Social y Ambiental para la Bogotá del Siglo XXI"/>
    <n v="57"/>
    <x v="0"/>
    <x v="0"/>
    <n v="1696"/>
    <m/>
    <n v="79632420"/>
    <s v="MARLON RAMIREZ ROMAN"/>
    <s v="Persona Natural"/>
    <m/>
    <m/>
    <m/>
    <n v="25500000"/>
    <m/>
    <n v="1"/>
    <n v="2550000"/>
    <n v="28050000"/>
    <n v="27115000"/>
    <x v="4"/>
    <d v="2021-02-12T00:00:00"/>
    <d v="2022-01-11T00:00:00"/>
    <n v="333"/>
    <n v="1"/>
    <n v="30"/>
    <m/>
    <m/>
    <m/>
    <m/>
    <m/>
    <s v="X"/>
    <m/>
    <m/>
    <n v="0.96666666666666667"/>
  </r>
  <r>
    <n v="1"/>
    <s v="CPS-023-2021"/>
    <x v="0"/>
    <s v="FDLS-CD-018-2021"/>
    <s v="https://community.secop.gov.co/Public/Tendering/OpportunityDetail/Index?noticeUID=CO1.NTC.1758306&amp;isFromPublicArea=True&amp;isModal=False"/>
    <x v="0"/>
    <x v="0"/>
    <s v="Prestación de servicios profesionales y de apoyo a la gestión, o para la ejecución de trabajos artísticos que sólo puedan encomendarse a determinadas personas naturales;"/>
    <s v="PRESTAR SUS SERVICIOS DE APOYO ADMINISTRATIVO AL ÁREA DE GESTIÓN DE DESARROLLO LOCAL, EN LOS TEMAS RELACIONADOS CON LA INFRAESTRUCTURA VIAL DE LA ALCALDÍA LOCAL DE SUMAPAZ"/>
    <x v="0"/>
    <s v="Un Nuevo Contrato Social y Ambiental para la Bogotá del Siglo XXI"/>
    <n v="57"/>
    <x v="0"/>
    <x v="0"/>
    <n v="1696"/>
    <m/>
    <n v="1030562593"/>
    <s v="JOHANA MARITZA GOMEZ NEUTO"/>
    <s v="Persona Natural"/>
    <m/>
    <m/>
    <m/>
    <n v="39000000"/>
    <m/>
    <n v="1"/>
    <n v="3900000"/>
    <n v="42900000"/>
    <n v="41470000"/>
    <x v="5"/>
    <d v="2021-02-12T00:00:00"/>
    <d v="2022-01-11T00:00:00"/>
    <n v="333"/>
    <n v="1"/>
    <n v="30"/>
    <m/>
    <m/>
    <m/>
    <m/>
    <m/>
    <s v="X"/>
    <m/>
    <m/>
    <n v="0.96666666666666667"/>
  </r>
  <r>
    <n v="1"/>
    <s v="CPS-024-2021"/>
    <x v="0"/>
    <s v="FDLS-CD-019-2021"/>
    <s v="https://community.secop.gov.co/Public/Tendering/OpportunityDetail/Index?noticeUID=CO1.NTC.1758747&amp;isFromPublicArea=True&amp;isModal=False"/>
    <x v="0"/>
    <x v="0"/>
    <s v="Prestación de servicios profesionales y de apoyo a la gestión, o para la ejecución de trabajos artísticos que sólo puedan encomendarse a determinadas personas naturales;"/>
    <s v="PRESTAR LOS SERVICIOS TÉCNICOS DE APOYO ADMINISTRATIVO AL ÁREA DE GESTIÓN DE DESARROLLO LOCAL, DE LA ALCALDÍA LOCAL DE SUMAPAZ"/>
    <x v="0"/>
    <s v="Un Nuevo Contrato Social y Ambiental para la Bogotá del Siglo XXI"/>
    <n v="6"/>
    <x v="3"/>
    <x v="1"/>
    <n v="1643"/>
    <m/>
    <n v="1069737202"/>
    <s v="AIDA LORENA TORRES GUZMAN"/>
    <s v="Persona Natural"/>
    <m/>
    <m/>
    <m/>
    <n v="39000000"/>
    <m/>
    <m/>
    <m/>
    <n v="39000000"/>
    <n v="29770000"/>
    <x v="5"/>
    <d v="2021-02-12T00:00:00"/>
    <d v="2021-10-01T00:00:00"/>
    <n v="231"/>
    <m/>
    <m/>
    <m/>
    <m/>
    <m/>
    <m/>
    <m/>
    <m/>
    <s v="X"/>
    <m/>
    <n v="0.76333333333333331"/>
  </r>
  <r>
    <n v="1"/>
    <s v="CPS-025-2021"/>
    <x v="0"/>
    <s v="FDLS-CD-020-2021"/>
    <s v="https://community.secop.gov.co/Public/Tendering/OpportunityDetail/Index?noticeUID=CO1.NTC.1767231&amp;isFromPublicArea=True&amp;isModal=False"/>
    <x v="0"/>
    <x v="0"/>
    <s v="Prestación de servicios profesionales y de apoyo a la gestión, o para la ejecución de trabajos artísticos que sólo puedan encomendarse a determinadas personas naturales;"/>
    <s v="_x0009_PRESTAR LOS SERVICIOS COMO AUXILIAR ADMINISTRATIVO AL SERVICIO DE LA JUNTA ADMINISTRADORA LOCAL DE SUMAPAZ"/>
    <x v="0"/>
    <s v="Un Nuevo Contrato Social y Ambiental para la Bogotá del Siglo XXI"/>
    <n v="57"/>
    <x v="0"/>
    <x v="0"/>
    <n v="1696"/>
    <m/>
    <n v="1022943098"/>
    <s v="GLORIA YOLANDA DIMATE RICO"/>
    <s v="Persona Natural"/>
    <m/>
    <m/>
    <m/>
    <n v="26000000"/>
    <m/>
    <m/>
    <m/>
    <n v="26000000"/>
    <n v="20799998"/>
    <x v="6"/>
    <d v="2021-02-17T00:00:00"/>
    <d v="2021-12-16T00:00:00"/>
    <n v="302"/>
    <m/>
    <m/>
    <n v="1023019730"/>
    <s v="EDISON FERNEY MARTINEZ MOLINA"/>
    <d v="2021-05-18T00:00:00"/>
    <n v="18113334"/>
    <m/>
    <m/>
    <s v="X"/>
    <m/>
    <n v="0.79999992307692303"/>
  </r>
  <r>
    <n v="1"/>
    <s v="CPS-026-2021"/>
    <x v="0"/>
    <s v="FDLS-CD-021-2021"/>
    <s v="https://community.secop.gov.co/Public/Tendering/OpportunityDetail/Index?noticeUID=CO1.NTC.1772933&amp;isFromPublicArea=True&amp;isModal=False"/>
    <x v="0"/>
    <x v="0"/>
    <s v="Prestación de servicios profesionales y de apoyo a la gestión, o para la ejecución de trabajos artísticos que sólo puedan encomendarse a determinadas personas naturales;"/>
    <s v="PRESTAR LOS SERVICIOS PROFESIONALES PARA APOYAR LA PLANEACIÓN, EJECUCIÓN Y SEGUIMIENTO DE LOS PROYECTOS DE INVERSIÓN RELACIONADOS CON LA PLANEACIÓN PARTICIPATIVA RURAL Y DEL DESARROLLO CON ENFOQUE TERRITORIAL, DEL FONDO DE DESARROLLO LOCAL DE SUMAPAZ"/>
    <x v="0"/>
    <s v="Un Nuevo Contrato Social y Ambiental para la Bogotá del Siglo XXI"/>
    <n v="39"/>
    <x v="4"/>
    <x v="2"/>
    <n v="1672"/>
    <m/>
    <n v="1015436119"/>
    <s v="ANGELICA MARIA VEGA CARREÑO"/>
    <s v="Persona Natural"/>
    <m/>
    <m/>
    <m/>
    <n v="68000000"/>
    <n v="-54626667"/>
    <m/>
    <m/>
    <n v="13373333"/>
    <n v="13373333"/>
    <x v="7"/>
    <d v="2021-03-02T00:00:00"/>
    <d v="2021-05-01T00:00:00"/>
    <n v="60"/>
    <m/>
    <m/>
    <m/>
    <m/>
    <m/>
    <m/>
    <m/>
    <m/>
    <s v="X"/>
    <m/>
    <n v="1"/>
  </r>
  <r>
    <n v="1"/>
    <s v="CPS-027-2021"/>
    <x v="0"/>
    <s v="FDLS-CD-022-2021"/>
    <s v="https://community.secop.gov.co/Public/Tendering/OpportunityDetail/Index?noticeUID=CO1.NTC.1774352&amp;isFromPublicArea=True&amp;isModal=False"/>
    <x v="0"/>
    <x v="0"/>
    <s v="Prestación de servicios profesionales y de apoyo a la gestión, o para la ejecución de trabajos artísticos que sólo puedan encomendarse a determinadas personas naturales;"/>
    <s v="PRESTAR LOS SERVICIOS COMO AUXILIAR ADMINISTRATIVO AL ÁREA DE GESTIÓN DEL DESARROLLO EN LA ALCALDÍA LOCAL DE SUMAPAZ"/>
    <x v="0"/>
    <s v="Un Nuevo Contrato Social y Ambiental para la Bogotá del Siglo XXI"/>
    <n v="57"/>
    <x v="0"/>
    <x v="0"/>
    <n v="1696"/>
    <m/>
    <n v="1023019741"/>
    <s v="CARLOS JULIO MACANA SECHAGUA"/>
    <s v="Persona Natural"/>
    <m/>
    <m/>
    <m/>
    <n v="25000000"/>
    <m/>
    <n v="1"/>
    <n v="2500000"/>
    <n v="27500000"/>
    <n v="23583333"/>
    <x v="8"/>
    <d v="2021-02-18T00:00:00"/>
    <d v="2022-01-17T00:00:00"/>
    <n v="333"/>
    <n v="1"/>
    <n v="30"/>
    <m/>
    <m/>
    <m/>
    <m/>
    <m/>
    <s v="X"/>
    <m/>
    <m/>
    <n v="0.8575757454545454"/>
  </r>
  <r>
    <n v="1"/>
    <s v="CPS-028-2021"/>
    <x v="0"/>
    <s v="FDLS-CD-023-2021"/>
    <s v="https://community.secop.gov.co/Public/Tendering/OpportunityDetail/Index?noticeUID=CO1.NTC.1773362&amp;isFromPublicArea=True&amp;isModal=False"/>
    <x v="0"/>
    <x v="0"/>
    <s v="Prestación de servicios profesionales y de apoyo a la gestión, o para la ejecución de trabajos artísticos que sólo puedan encomendarse a determinadas personas naturales;"/>
    <s v="PRESTAR LOS SERVICIOS PROFESIONALES ESPECIALIZADOS PARA APOYAR EL PROCESO DE PLANEACIÓN Y SEGUIMIENTO DE LOS PLANES, PROGRAMAS Y PROYECTOS DE INVERSIÓN DEL FONDO DE DESARROLLO LOCAL DE SUMAPAZ"/>
    <x v="0"/>
    <s v="Un Nuevo Contrato Social y Ambiental para la Bogotá del Siglo XXI"/>
    <n v="1"/>
    <x v="5"/>
    <x v="1"/>
    <n v="1583"/>
    <m/>
    <n v="1023861638"/>
    <s v="LUIS ALBERTO GALEANO ESCUCHA"/>
    <s v="Persona Natural"/>
    <m/>
    <m/>
    <m/>
    <n v="76000000"/>
    <m/>
    <n v="1"/>
    <n v="7600000"/>
    <n v="83600000"/>
    <n v="78026667"/>
    <x v="7"/>
    <d v="2021-02-23T00:00:00"/>
    <d v="2022-01-22T00:00:00"/>
    <n v="333"/>
    <n v="1"/>
    <n v="30"/>
    <m/>
    <m/>
    <m/>
    <m/>
    <m/>
    <s v="X"/>
    <m/>
    <m/>
    <n v="0.93333333732057411"/>
  </r>
  <r>
    <n v="1"/>
    <s v="CPS-029-2021"/>
    <x v="0"/>
    <s v="FDLS-CD-024-2021"/>
    <s v="https://community.secop.gov.co/Public/Tendering/OpportunityDetail/Index?noticeUID=CO1.NTC.1774353&amp;isFromPublicArea=True&amp;isModal=False"/>
    <x v="0"/>
    <x v="0"/>
    <s v="Prestación de servicios profesionales y de apoyo a la gestión, o para la ejecución de trabajos artísticos que sólo puedan encomendarse a determinadas personas naturales;"/>
    <s v="PRESTAR LOS SERVICIOS COMO INSPECTOR DE PARQUE AUTOMOTOR DE LA MAQUINARIA Y VEHÍCULOS PESADOS DE PROPIEDAD O TENENCIA DEL FONDO DE DESARROLLO LOCAL DE SUMAPAZ"/>
    <x v="0"/>
    <s v="Un Nuevo Contrato Social y Ambiental para la Bogotá del Siglo XXI"/>
    <n v="57"/>
    <x v="0"/>
    <x v="0"/>
    <n v="1696"/>
    <m/>
    <n v="79727160"/>
    <s v="VICTOR MANUEL TORRES RAMIREZ"/>
    <s v="Persona Natural"/>
    <m/>
    <m/>
    <m/>
    <n v="26000000"/>
    <m/>
    <m/>
    <m/>
    <n v="26000000"/>
    <n v="24526667"/>
    <x v="8"/>
    <d v="2021-02-18T00:00:00"/>
    <d v="2021-12-17T00:00:00"/>
    <n v="302"/>
    <m/>
    <m/>
    <m/>
    <m/>
    <m/>
    <m/>
    <m/>
    <m/>
    <s v="X"/>
    <m/>
    <n v="0.94333334615384612"/>
  </r>
  <r>
    <n v="1"/>
    <s v="CPS-030-2021"/>
    <x v="0"/>
    <s v="FDLS-CD-025-2021"/>
    <s v="https://community.secop.gov.co/Public/Tendering/OpportunityDetail/Index?noticeUID=CO1.NTC.1774772&amp;isFromPublicArea=True&amp;isModal=False"/>
    <x v="0"/>
    <x v="0"/>
    <s v="Prestación de servicios profesionales y de apoyo a la gestión, o para la ejecución de trabajos artísticos que sólo puedan encomendarse a determinadas personas naturales;"/>
    <s v="PRESTAR LOS SERVICIOS COMO INSPECTOR DE PARQUE AUTOMOTOR DE LA MAQUINARIA Y VEHÍCULOS PESADOS DE PROPIEDAD O TENENCIA DEL FONDO DE DESARROLLO LOCAL DE SUMAPAZ"/>
    <x v="0"/>
    <s v="Un Nuevo Contrato Social y Ambiental para la Bogotá del Siglo XXI"/>
    <n v="57"/>
    <x v="0"/>
    <x v="0"/>
    <n v="1696"/>
    <m/>
    <n v="11388875"/>
    <s v="WILLIAM OSVALDO RUBIANO TELLEZ"/>
    <s v="Persona Natural"/>
    <m/>
    <m/>
    <m/>
    <n v="26000000"/>
    <m/>
    <n v="1"/>
    <n v="2600000"/>
    <n v="28600000"/>
    <n v="26000000"/>
    <x v="8"/>
    <d v="2021-02-18T00:00:00"/>
    <d v="2022-01-17T00:00:00"/>
    <n v="333"/>
    <n v="1"/>
    <n v="30"/>
    <m/>
    <m/>
    <m/>
    <m/>
    <m/>
    <s v="X"/>
    <m/>
    <m/>
    <n v="0.90909090909090906"/>
  </r>
  <r>
    <n v="1"/>
    <s v="CPS-031-2021"/>
    <x v="0"/>
    <s v="FDLS-CD-026-2021"/>
    <s v="https://community.secop.gov.co/Public/Tendering/OpportunityDetail/Index?noticeUID=CO1.NTC.1781546&amp;isFromPublicArea=True&amp;isModal=False"/>
    <x v="0"/>
    <x v="0"/>
    <s v="Prestación de servicios profesionales y de apoyo a la gestión, o para la ejecución de trabajos artísticos que sólo puedan encomendarse a determinadas personas naturales;"/>
    <s v="PRESTAR SUS SERVICIOS DE APOYO ADMINISTRATIVO AL PARQUE AUTOMOTOR DE PROPIEDAD DEL FONDO DE DESARROLLO LOCAL DE SUMAPAZ"/>
    <x v="0"/>
    <s v="Un Nuevo Contrato Social y Ambiental para la Bogotá del Siglo XXI"/>
    <n v="57"/>
    <x v="0"/>
    <x v="0"/>
    <n v="1696"/>
    <m/>
    <n v="1023015837"/>
    <s v="JULIAN FELIPE GUTIERREZ CARDONA"/>
    <s v="Persona Natural"/>
    <m/>
    <m/>
    <m/>
    <n v="25000000"/>
    <m/>
    <m/>
    <m/>
    <n v="25000000"/>
    <n v="20583333"/>
    <x v="9"/>
    <d v="2021-02-24T00:00:00"/>
    <d v="2021-12-23T00:00:00"/>
    <n v="302"/>
    <m/>
    <m/>
    <m/>
    <m/>
    <m/>
    <m/>
    <m/>
    <m/>
    <s v="X"/>
    <m/>
    <n v="0.82333332000000004"/>
  </r>
  <r>
    <n v="1"/>
    <s v="CPS-032-2021"/>
    <x v="0"/>
    <s v="FDLS-CD-027-2021"/>
    <s v="https://community.secop.gov.co/Public/Tendering/OpportunityDetail/Index?noticeUID=CO1.NTC.1778162&amp;isFromPublicArea=True&amp;isModal=False"/>
    <x v="0"/>
    <x v="0"/>
    <s v="Prestación de servicios profesionales y de apoyo a la gestión, o para la ejecución de trabajos artísticos que sólo puedan encomendarse a determinadas personas naturales;"/>
    <s v="PRESTAR LOS SERVICIOS COMO CONDUCTOR DE VEHÍCULOS PESADOS DE PROPIEDAD O TENENCIA DEL FONDO DE DESARROLLO LOCAL DE SUMAPAZ"/>
    <x v="0"/>
    <s v="Un Nuevo Contrato Social y Ambiental para la Bogotá del Siglo XXI"/>
    <n v="57"/>
    <x v="0"/>
    <x v="0"/>
    <n v="1696"/>
    <m/>
    <n v="80877733"/>
    <s v="HILBER VERGARA ROBAYO"/>
    <s v="Persona Natural"/>
    <m/>
    <m/>
    <m/>
    <n v="25500000"/>
    <m/>
    <n v="1"/>
    <n v="2550000"/>
    <n v="28050000"/>
    <n v="26520000"/>
    <x v="9"/>
    <d v="2021-02-19T00:00:00"/>
    <d v="2022-01-18T00:00:00"/>
    <n v="333"/>
    <n v="1"/>
    <n v="30"/>
    <m/>
    <m/>
    <m/>
    <m/>
    <m/>
    <s v="X"/>
    <m/>
    <m/>
    <n v="0.94545454545454544"/>
  </r>
  <r>
    <n v="1"/>
    <s v="CPS-033-2021"/>
    <x v="0"/>
    <s v="FDLS-CD-028-2021"/>
    <s v="https://community.secop.gov.co/Public/Tendering/OpportunityDetail/Index?noticeUID=CO1.NTC.1784955&amp;isFromPublicArea=True&amp;isModal=False"/>
    <x v="0"/>
    <x v="0"/>
    <s v="Prestación de servicios profesionales y de apoyo a la gestión, o para la ejecución de trabajos artísticos que sólo puedan encomendarse a determinadas personas naturales;"/>
    <s v="PRESTAR LOS SERVICIOS COMO CONDUCTOR DE VEHÍCULOS PESADOS DE PROPIEDAD O TENENCIA DEL FONDO DE DESARROLLO LOCAL DE SUMAPAZ"/>
    <x v="0"/>
    <s v="Un Nuevo Contrato Social y Ambiental para la Bogotá del Siglo XXI"/>
    <n v="57"/>
    <x v="0"/>
    <x v="0"/>
    <n v="1696"/>
    <m/>
    <n v="11448287"/>
    <s v="WILLIAM ESNEIDER CHINGATE PULIDO"/>
    <s v="Persona Natural"/>
    <m/>
    <m/>
    <m/>
    <n v="25500000"/>
    <m/>
    <n v="1"/>
    <n v="2550000"/>
    <n v="28050000"/>
    <n v="26095000"/>
    <x v="10"/>
    <d v="2021-02-24T00:00:00"/>
    <d v="2022-01-23T00:00:00"/>
    <n v="333"/>
    <n v="1"/>
    <n v="30"/>
    <m/>
    <m/>
    <m/>
    <m/>
    <m/>
    <s v="X"/>
    <m/>
    <m/>
    <n v="0.9303030303030303"/>
  </r>
  <r>
    <n v="1"/>
    <s v="CPS-034-2021"/>
    <x v="0"/>
    <s v="FDLS-CD-028-2021"/>
    <s v="https://community.secop.gov.co/Public/Tendering/OpportunityDetail/Index?noticeUID=CO1.NTC.1784955&amp;isFromPublicArea=True&amp;isModal=False"/>
    <x v="0"/>
    <x v="0"/>
    <s v="Prestación de servicios profesionales y de apoyo a la gestión, o para la ejecución de trabajos artísticos que sólo puedan encomendarse a determinadas personas naturales;"/>
    <s v="PRESTAR LOS SERVICIOS COMO CONDUCTOR DE VEHÍCULOS PESADOS DE PROPIEDAD O TENENCIA DEL FONDO DE DESARROLLO LOCAL DE SUMAPAZ"/>
    <x v="0"/>
    <s v="Un Nuevo Contrato Social y Ambiental para la Bogotá del Siglo XXI"/>
    <n v="57"/>
    <x v="0"/>
    <x v="0"/>
    <n v="1696"/>
    <m/>
    <n v="1022924525"/>
    <s v="MOISES DELGADO VERGARA"/>
    <s v="Persona Natural"/>
    <m/>
    <m/>
    <m/>
    <n v="25500000"/>
    <m/>
    <n v="1"/>
    <n v="2550000"/>
    <n v="28050000"/>
    <n v="26095000"/>
    <x v="10"/>
    <d v="2021-02-24T00:00:00"/>
    <d v="2022-01-23T00:00:00"/>
    <n v="333"/>
    <n v="1"/>
    <n v="30"/>
    <m/>
    <m/>
    <m/>
    <m/>
    <m/>
    <s v="X"/>
    <m/>
    <m/>
    <n v="0.9303030303030303"/>
  </r>
  <r>
    <n v="1"/>
    <s v="CPS-035-2021"/>
    <x v="0"/>
    <s v="FDLS-CD-029-2021"/>
    <s v="https://community.secop.gov.co/Public/Tendering/OpportunityDetail/Index?noticeUID=CO1.NTC.1782522&amp;isFromPublicArea=True&amp;isModal=False"/>
    <x v="0"/>
    <x v="0"/>
    <s v="Prestación de servicios profesionales y de apoyo a la gestión, o para la ejecución de trabajos artísticos que sólo puedan encomendarse a determinadas personas naturales;"/>
    <s v="PRESTAR LOS SERVICIOS PROFESIONALES PARA APOYAR LA PLANEACIÓN DE LOS PROYECTOS DE INVERSIÓN DEL SECTOR DE PARTICIPACIÓN QUE EJECUTE EL FONDO DE DESARROLLO LOCAL DE SUMAPAZ"/>
    <x v="0"/>
    <s v="Un Nuevo Contrato Social y Ambiental para la Bogotá del Siglo XXI"/>
    <n v="55"/>
    <x v="6"/>
    <x v="0"/>
    <n v="1691"/>
    <m/>
    <n v="1015415370"/>
    <s v="ANGIE CAROLINA PRIETO ALVARADO"/>
    <s v="Persona Natural"/>
    <m/>
    <m/>
    <m/>
    <n v="57000000"/>
    <m/>
    <m/>
    <m/>
    <n v="57000000"/>
    <n v="57000000"/>
    <x v="9"/>
    <d v="2021-02-23T00:00:00"/>
    <d v="2021-12-22T00:00:00"/>
    <n v="302"/>
    <m/>
    <m/>
    <m/>
    <m/>
    <m/>
    <m/>
    <m/>
    <m/>
    <s v="X"/>
    <m/>
    <n v="1"/>
  </r>
  <r>
    <n v="1"/>
    <s v="CPS-036-2021"/>
    <x v="0"/>
    <s v="FDLS-CD-030-2021"/>
    <s v="https://community.secop.gov.co/Public/Tendering/OpportunityDetail/Index?noticeUID=CO1.NTC.1782418&amp;isFromPublicArea=True&amp;isModal=False"/>
    <x v="0"/>
    <x v="0"/>
    <s v="Prestación de servicios profesionales y de apoyo a la gestión, o para la ejecución de trabajos artísticos que sólo puedan encomendarse a determinadas personas naturales;"/>
    <s v="PRESTAR SUS SERVICIOS PROFESIONALES AL ÁREA DE GESTIÓN DE DESARROLLO LOCAL PARA REALIZAR LA FORMULACIÓN, EJECUCIÓN Y SEGUIMIENTO DEL PROYECTO DE INVERSIÓN &quot; CONECTIVIDAD Y REDES DE COMUNICACIÓN &quot;"/>
    <x v="0"/>
    <s v="Un Nuevo Contrato Social y Ambiental para la Bogotá del Siglo XXI"/>
    <n v="54"/>
    <x v="7"/>
    <x v="0"/>
    <n v="1692"/>
    <m/>
    <n v="79889352"/>
    <s v="JESUS EDIMER RONCANCIO RONCANCIO"/>
    <s v="Persona Natural"/>
    <m/>
    <m/>
    <m/>
    <n v="57000000"/>
    <m/>
    <n v="1"/>
    <n v="2850000"/>
    <n v="59850000"/>
    <n v="58710000"/>
    <x v="9"/>
    <d v="2021-02-22T00:00:00"/>
    <d v="2022-01-05T00:00:00"/>
    <n v="317"/>
    <n v="1"/>
    <n v="15"/>
    <m/>
    <m/>
    <m/>
    <m/>
    <m/>
    <s v="X"/>
    <m/>
    <m/>
    <n v="0.98095238095238091"/>
  </r>
  <r>
    <n v="1"/>
    <s v="CPS-037-2021"/>
    <x v="0"/>
    <s v="FDLS-CD-031-2021"/>
    <s v="https://community.secop.gov.co/Public/Tendering/OpportunityDetail/Index?noticeUID=CO1.NTC.1777955&amp;isFromPublicArea=True&amp;isModal=False"/>
    <x v="0"/>
    <x v="0"/>
    <s v="Prestación de servicios profesionales y de apoyo a la gestión, o para la ejecución de trabajos artísticos que sólo puedan encomendarse a determinadas personas naturales;"/>
    <s v="PRESTAR LOS SERVICIOS PROFESIONALES 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
    <x v="0"/>
    <s v="Un Nuevo Contrato Social y Ambiental para la Bogotá del Siglo XXI"/>
    <n v="40"/>
    <x v="8"/>
    <x v="2"/>
    <n v="1674"/>
    <m/>
    <n v="52008301"/>
    <s v="ANA ROSA BAUTISTA RINCON"/>
    <s v="Persona Natural"/>
    <m/>
    <m/>
    <m/>
    <n v="57000000"/>
    <m/>
    <m/>
    <m/>
    <n v="57000000"/>
    <n v="53010000"/>
    <x v="9"/>
    <d v="2021-02-22T00:00:00"/>
    <d v="2021-12-21T00:00:00"/>
    <n v="302"/>
    <m/>
    <m/>
    <m/>
    <m/>
    <m/>
    <m/>
    <m/>
    <m/>
    <s v="X"/>
    <m/>
    <n v="0.93"/>
  </r>
  <r>
    <n v="1"/>
    <s v="CPS-038-2021"/>
    <x v="0"/>
    <s v="FDLS-CD-032-2021"/>
    <s v="https://community.secop.gov.co/Public/Tendering/OpportunityDetail/Index?noticeUID=CO1.NTC.1779939&amp;isFromPublicArea=True&amp;isModal=False"/>
    <x v="0"/>
    <x v="0"/>
    <s v="Prestación de servicios profesionales y de apoyo a la gestión, o para la ejecución de trabajos artísticos que sólo puedan encomendarse a determinadas personas naturales;"/>
    <s v="PRESTAR LOS SERVICIOS COMO CONDUCTOR DE VEHÍCULOS PESADOS DE PROPIEDAD O TENENCIA DEL FONDO DE DESARROLLO LOCAL DE SUMAPAZ"/>
    <x v="0"/>
    <s v="Un Nuevo Contrato Social y Ambiental para la Bogotá del Siglo XXI"/>
    <n v="57"/>
    <x v="0"/>
    <x v="0"/>
    <n v="1696"/>
    <m/>
    <n v="1007829181"/>
    <s v="ELKIN ANDRES GARCIA CIFUENTES "/>
    <s v="Persona Natural"/>
    <m/>
    <m/>
    <m/>
    <n v="25500000"/>
    <m/>
    <n v="1"/>
    <n v="2550000"/>
    <n v="28050000"/>
    <n v="26520000"/>
    <x v="9"/>
    <d v="2021-02-19T00:00:00"/>
    <d v="2022-01-18T00:00:00"/>
    <n v="333"/>
    <n v="1"/>
    <n v="30"/>
    <m/>
    <m/>
    <m/>
    <m/>
    <m/>
    <s v="X"/>
    <m/>
    <m/>
    <n v="0.94545454545454544"/>
  </r>
  <r>
    <n v="1"/>
    <s v="CPS-039-2021"/>
    <x v="0"/>
    <s v="FDLS-CD-032-2021"/>
    <s v="https://community.secop.gov.co/Public/Tendering/OpportunityDetail/Index?noticeUID=CO1.NTC.1779939&amp;isFromPublicArea=True&amp;isModal=False"/>
    <x v="0"/>
    <x v="0"/>
    <s v="Prestación de servicios profesionales y de apoyo a la gestión, o para la ejecución de trabajos artísticos que sólo puedan encomendarse a determinadas personas naturales;"/>
    <s v="PRESTAR LOS SERVICIOS COMO CONDUCTOR DE VEHÍCULOS PESADOS DE PROPIEDAD O TENENCIA DEL FONDO DE DESARROLLO LOCAL DE SUMAPAZ"/>
    <x v="0"/>
    <s v="Un Nuevo Contrato Social y Ambiental para la Bogotá del Siglo XXI"/>
    <n v="57"/>
    <x v="0"/>
    <x v="0"/>
    <n v="1696"/>
    <m/>
    <n v="79819241"/>
    <s v="CARLOS JULIO PALACIOS RAMIREZ"/>
    <s v="Persona Natural"/>
    <m/>
    <m/>
    <m/>
    <n v="25500000"/>
    <m/>
    <n v="1"/>
    <n v="2550000"/>
    <n v="28050000"/>
    <n v="26520000"/>
    <x v="9"/>
    <d v="2021-02-19T00:00:00"/>
    <d v="2022-01-18T00:00:00"/>
    <n v="333"/>
    <n v="1"/>
    <n v="30"/>
    <m/>
    <m/>
    <m/>
    <m/>
    <m/>
    <s v="X"/>
    <m/>
    <m/>
    <n v="0.94545454545454544"/>
  </r>
  <r>
    <n v="1"/>
    <s v="CPS-040-2021"/>
    <x v="0"/>
    <s v="FDLS-CD-033-2021"/>
    <s v="https://community.secop.gov.co/Public/Tendering/OpportunityDetail/Index?noticeUID=CO1.NTC.1795207&amp;isFromPublicArea=True&amp;isModal=False"/>
    <x v="0"/>
    <x v="0"/>
    <s v="Prestación de servicios profesionales y de apoyo a la gestión, o para la ejecución de trabajos artísticos que sólo puedan encomendarse a determinadas personas naturales;"/>
    <s v="PRESTAR LOS SERVICIOS PROFESIONALES AL ÁREA DE GESTIÓN DE DESARROLLO LOCAL PARA APOYAR LA PLANEACIÓN, EJECUCIÓN Y SEGUIMIENTO A LOS PROYECTOS DE INVERSIÓN QUE LE SEAN DESIGNADOS"/>
    <x v="0"/>
    <s v="Un Nuevo Contrato Social y Ambiental para la Bogotá del Siglo XXI"/>
    <n v="49"/>
    <x v="9"/>
    <x v="3"/>
    <n v="1688"/>
    <m/>
    <n v="1014239239"/>
    <s v="ANAMARIA GOMEZ COLMENARES"/>
    <s v="Persona Natural"/>
    <m/>
    <m/>
    <m/>
    <n v="57000000"/>
    <m/>
    <n v="1"/>
    <n v="2850000"/>
    <n v="59850000"/>
    <n v="58140000"/>
    <x v="11"/>
    <d v="2021-02-25T00:00:00"/>
    <d v="2022-01-08T00:00:00"/>
    <n v="317"/>
    <n v="1"/>
    <n v="15"/>
    <m/>
    <m/>
    <m/>
    <m/>
    <m/>
    <s v="X"/>
    <m/>
    <m/>
    <n v="0.97142857142857142"/>
  </r>
  <r>
    <n v="1"/>
    <s v="CPS-041-2021"/>
    <x v="0"/>
    <s v="FDLS-CD-034-2021"/>
    <s v="https://community.secop.gov.co/Public/Tendering/OpportunityDetail/Index?noticeUID=CO1.NTC.1787959&amp;isFromPublicArea=True&amp;isModal=False"/>
    <x v="0"/>
    <x v="0"/>
    <s v="Prestación de servicios profesionales y de apoyo a la gestión, o para la ejecución de trabajos artísticos que sólo puedan encomendarse a determinadas personas naturales;"/>
    <s v="PRESTAR LOS SERVICIOS PROFESIONALES PARA APOYAR TÉCNICAMENTE A LOS RESPONSABLES E INTEGRANTES DE LOS PROCESOS EN LA IMPLEMENTACIÓN DE HERRAMIENTAS DE GESTIÓN, SIGUIENDO LOS LINEAMIENTOS METODOLÓGICOS ESTABLECIDOS POR LA OFICINA ASESORA DE PLANEACIÓN DE LA SECRETARÍA DISTRITAL DE GOBIERNO"/>
    <x v="0"/>
    <s v="Un Nuevo Contrato Social y Ambiental para la Bogotá del Siglo XXI"/>
    <n v="57"/>
    <x v="0"/>
    <x v="0"/>
    <n v="1696"/>
    <m/>
    <n v="52211430"/>
    <s v="GLORIA ESPERANZA PIRAJON TEJEDOR"/>
    <s v="Persona Natural"/>
    <m/>
    <m/>
    <m/>
    <n v="65000000"/>
    <m/>
    <n v="1"/>
    <n v="3250000"/>
    <n v="68250000"/>
    <n v="66300000"/>
    <x v="12"/>
    <d v="2021-02-25T00:00:00"/>
    <d v="2022-01-08T00:00:00"/>
    <n v="317"/>
    <n v="1"/>
    <n v="15"/>
    <m/>
    <m/>
    <m/>
    <m/>
    <m/>
    <s v="X"/>
    <m/>
    <m/>
    <n v="0.97142857142857142"/>
  </r>
  <r>
    <n v="1"/>
    <s v="CPS-042-2021"/>
    <x v="0"/>
    <s v="FDLS-CD-036-2021"/>
    <s v="https://community.secop.gov.co/Public/Tendering/OpportunityDetail/Index?noticeUID=CO1.NTC.1788063&amp;isFromPublicArea=True&amp;isModal=False"/>
    <x v="0"/>
    <x v="0"/>
    <s v="Prestación de servicios profesionales y de apoyo a la gestión, o para la ejecución de trabajos artísticos que sólo puedan encomendarse a determinadas personas naturales;"/>
    <s v="PRESTAR LOS SERVICIOS PROFESIONALES PARA APOYAR JURÍDICAMENTE LAS RESPUESTAS A LAS SOLICITUDES RADICADAS POR LOS ENTES DE CONTROL, CONCEJO DE BOGOTÁ Y TEMAS RELACIONADOS CON PLANES DE MEJORAMIENTO DE LA ALCALDÍA LOCAL DE SUMAPAZ."/>
    <x v="0"/>
    <s v="Un Nuevo Contrato Social y Ambiental para la Bogotá del Siglo XXI"/>
    <n v="57"/>
    <x v="0"/>
    <x v="0"/>
    <n v="1696"/>
    <m/>
    <n v="52516975"/>
    <s v="NINI JOHANA GUTIERREZ TORRES "/>
    <s v="Persona Natural"/>
    <m/>
    <m/>
    <m/>
    <n v="43500000"/>
    <n v="-33060000"/>
    <m/>
    <m/>
    <n v="10440000"/>
    <n v="10440000"/>
    <x v="12"/>
    <d v="2021-02-23T00:00:00"/>
    <d v="2021-05-05T00:00:00"/>
    <n v="71"/>
    <m/>
    <m/>
    <m/>
    <m/>
    <m/>
    <m/>
    <m/>
    <m/>
    <s v="X"/>
    <m/>
    <n v="1"/>
  </r>
  <r>
    <n v="1"/>
    <s v="CPS-043-2021"/>
    <x v="0"/>
    <s v="FDLS-CD-037-2021"/>
    <s v="https://community.secop.gov.co/Public/Tendering/OpportunityDetail/Index?noticeUID=CO1.NTC.1785036&amp;isFromPublicArea=True&amp;isModal=False"/>
    <x v="0"/>
    <x v="0"/>
    <s v="Prestación de servicios profesionales y de apoyo a la gestión, o para la ejecución de trabajos artísticos que sólo puedan encomendarse a determinadas personas naturales;"/>
    <s v="PRESTAR LOS SERVICIOS COMO AUXILIAR ADMINISTRATIVO QUE APOYE LAS ACTIVIDADES DE PARQUE AUTOMOTOR EN LA ALCALDÍA LOCAL DE SUMAPAZ"/>
    <x v="0"/>
    <s v="Un Nuevo Contrato Social y Ambiental para la Bogotá del Siglo XXI"/>
    <n v="57"/>
    <x v="0"/>
    <x v="0"/>
    <n v="1696"/>
    <m/>
    <n v="52558577"/>
    <s v="GLORIA ISABEL AGUILERA ACOSTA"/>
    <s v="Persona Natural"/>
    <m/>
    <m/>
    <m/>
    <n v="39000000"/>
    <m/>
    <m/>
    <m/>
    <n v="39000000"/>
    <n v="39000000"/>
    <x v="10"/>
    <d v="2021-02-19T00:00:00"/>
    <d v="2021-12-18T00:00:00"/>
    <n v="302"/>
    <m/>
    <m/>
    <m/>
    <m/>
    <m/>
    <m/>
    <m/>
    <m/>
    <s v="X"/>
    <m/>
    <n v="1"/>
  </r>
  <r>
    <n v="1"/>
    <s v="CPS-044-2021"/>
    <x v="0"/>
    <s v="FDLS-CD-038-2021"/>
    <s v="https://community.secop.gov.co/Public/Tendering/OpportunityDetail/Index?noticeUID=CO1.NTC.1784980&amp;isFromPublicArea=True&amp;isModal=False"/>
    <x v="0"/>
    <x v="0"/>
    <s v="Prestación de servicios profesionales y de apoyo a la gestión, o para la ejecución de trabajos artísticos que sólo puedan encomendarse a determinadas personas naturales;"/>
    <s v="PRESTAR LOS SERVICIOS COMO AUXILIAR ADMINISTRATIVO PARA LA CORREGIDURÍA DE SAN JUAN"/>
    <x v="0"/>
    <s v="Un Nuevo Contrato Social y Ambiental para la Bogotá del Siglo XXI"/>
    <n v="57"/>
    <x v="0"/>
    <x v="0"/>
    <n v="1696"/>
    <m/>
    <n v="1016031740"/>
    <s v="DEICY AMPARO MORALES TORRES"/>
    <s v="Persona Natural"/>
    <m/>
    <m/>
    <m/>
    <n v="23000000"/>
    <m/>
    <m/>
    <m/>
    <n v="23000000"/>
    <n v="21236662"/>
    <x v="10"/>
    <d v="2021-02-24T00:00:00"/>
    <d v="2021-12-23T00:00:00"/>
    <n v="302"/>
    <m/>
    <m/>
    <m/>
    <m/>
    <m/>
    <m/>
    <m/>
    <m/>
    <s v="X"/>
    <m/>
    <n v="0.9233331304347826"/>
  </r>
  <r>
    <n v="1"/>
    <s v="CPS-045-2021"/>
    <x v="0"/>
    <s v="FDLS-CD-039-2021"/>
    <s v="https://community.secop.gov.co/Public/Tendering/OpportunityDetail/Index?noticeUID=CO1.NTC.1786925&amp;isFromPublicArea=True&amp;isModal=False"/>
    <x v="0"/>
    <x v="0"/>
    <s v="Prestación de servicios profesionales y de apoyo a la gestión, o para la ejecución de trabajos artísticos que sólo puedan encomendarse a determinadas personas naturales;"/>
    <s v="PRESTAR LOS SERVICIOS COMO AUXILIAR ADMINISTRATIVO PARA EL CENTRO DE DOCUMENTACIÓN E INFORMACIÓN C.D.I. DE LA ALCALDÍA LOCAL DE SUMAPAZ"/>
    <x v="0"/>
    <s v="Un Nuevo Contrato Social y Ambiental para la Bogotá del Siglo XXI"/>
    <n v="57"/>
    <x v="0"/>
    <x v="0"/>
    <n v="1696"/>
    <m/>
    <n v="1014306050"/>
    <s v="PAULA VALENTINA ARIZA HOLGUIN"/>
    <s v="Persona Natural"/>
    <m/>
    <m/>
    <m/>
    <n v="26000000"/>
    <m/>
    <n v="1"/>
    <n v="1300000"/>
    <n v="27300000"/>
    <n v="26693333"/>
    <x v="12"/>
    <d v="2021-02-23T00:00:00"/>
    <d v="2022-01-06T00:00:00"/>
    <n v="317"/>
    <n v="1"/>
    <n v="15"/>
    <m/>
    <m/>
    <m/>
    <m/>
    <m/>
    <s v="X"/>
    <m/>
    <m/>
    <n v="0.97777776556776552"/>
  </r>
  <r>
    <n v="1"/>
    <s v="CPS-046-2021"/>
    <x v="0"/>
    <s v="FDLS-CD-040-2021"/>
    <s v="https://community.secop.gov.co/Public/Tendering/OpportunityDetail/Index?noticeUID=CO1.NTC.1784477&amp;isFromPublicArea=True&amp;isModal=False"/>
    <x v="0"/>
    <x v="0"/>
    <s v="Prestación de servicios profesionales y de apoyo a la gestión, o para la ejecución de trabajos artísticos que sólo puedan encomendarse a determinadas personas naturales;"/>
    <s v="PRESTAR SUS SERVICIOS PROFESIONALES DE APOYO AL ÁREA DE GESTIÓN DE DESARROLLO LOCAL EN LOS TEMAS CONTABLES Y PRESUPUESTALES DEL FONDO DE DESARROLLO LOCAL DE SUMAPAZ"/>
    <x v="0"/>
    <s v="Un Nuevo Contrato Social y Ambiental para la Bogotá del Siglo XXI"/>
    <n v="57"/>
    <x v="0"/>
    <x v="0"/>
    <n v="1696"/>
    <m/>
    <n v="79639287"/>
    <s v="ELKIN RAUL OSWALDO CASTAÑEDA DURAN"/>
    <s v="Persona Natural"/>
    <m/>
    <m/>
    <m/>
    <n v="62000000"/>
    <m/>
    <n v="1"/>
    <n v="3100000"/>
    <n v="65100000"/>
    <n v="63653333"/>
    <x v="10"/>
    <d v="2021-02-23T00:00:00"/>
    <d v="2022-01-06T00:00:00"/>
    <n v="317"/>
    <n v="1"/>
    <n v="15"/>
    <m/>
    <m/>
    <m/>
    <m/>
    <m/>
    <s v="X"/>
    <m/>
    <m/>
    <n v="0.97777777265745003"/>
  </r>
  <r>
    <n v="1"/>
    <s v="CPS-047-2021"/>
    <x v="0"/>
    <s v="FDLS-CD-051-2021"/>
    <s v="https://community.secop.gov.co/Public/Tendering/OpportunityDetail/Index?noticeUID=CO1.NTC.1790554&amp;isFromPublicArea=True&amp;isModal=False"/>
    <x v="0"/>
    <x v="0"/>
    <s v="Prestación de servicios profesionales y de apoyo a la gestión, o para la ejecución de trabajos artísticos que sólo puedan encomendarse a determinadas personas naturales;"/>
    <s v="PRESTAR LOS SERVICIOS PROFESIONALES PARA APOYAR LA PLANEACIÓN, SEGUIMIENTO, EJECUCIÓN Y CONTROL DE LOS PROYECTOS ENFOCADOS A LA MITIGACIÓN Y GESTIÓN DEL RIESGO Y ADAPTACIÓN AL CAMBIO CLIMÁTICO PARA LA CONSERVACIÓN DEL MEDIO AMBIENTE Y LOS RECURSOS NATURALES RENOVABLES EXISTENTES EN LA LOCALIDAD DE SUMAPAZ"/>
    <x v="0"/>
    <s v="Un Nuevo Contrato Social y Ambiental para la Bogotá del Siglo XXI"/>
    <n v="30"/>
    <x v="10"/>
    <x v="4"/>
    <n v="1652"/>
    <m/>
    <n v="1032656281"/>
    <s v="WILMAR GILDARDO TORRES TORRES"/>
    <s v="Persona Natural"/>
    <m/>
    <m/>
    <m/>
    <n v="57000000"/>
    <m/>
    <m/>
    <m/>
    <n v="57000000"/>
    <n v="57000000"/>
    <x v="11"/>
    <d v="2021-02-25T00:00:00"/>
    <d v="2021-12-23T00:00:00"/>
    <n v="302"/>
    <m/>
    <m/>
    <m/>
    <m/>
    <m/>
    <m/>
    <m/>
    <m/>
    <s v="X"/>
    <m/>
    <n v="1"/>
  </r>
  <r>
    <n v="1"/>
    <s v="CPS-048-2021"/>
    <x v="0"/>
    <s v="FDLS-CD-041-2021"/>
    <s v="https://community.secop.gov.co/Public/Tendering/OpportunityDetail/Index?noticeUID=CO1.NTC.1783286&amp;isFromPublicArea=True&amp;isModal=False"/>
    <x v="0"/>
    <x v="0"/>
    <s v="Prestación de servicios profesionales y de apoyo a la gestión, o para la ejecución de trabajos artísticos que sólo puedan encomendarse a determinadas personas naturales;"/>
    <s v="PRESTAR LOS SERVICIOS COMO AUXILIAR ADMINISTRATIVO PARA LA CORREGIDURÍA DE BETANIA"/>
    <x v="0"/>
    <s v="Un Nuevo Contrato Social y Ambiental para la Bogotá del Siglo XXI"/>
    <n v="57"/>
    <x v="0"/>
    <x v="0"/>
    <n v="1696"/>
    <m/>
    <n v="1032656360"/>
    <s v="DIANA LUCIA RAMIREZ MUÑOZ"/>
    <s v="Persona Natural"/>
    <m/>
    <m/>
    <m/>
    <n v="23000000"/>
    <m/>
    <m/>
    <m/>
    <n v="23000000"/>
    <n v="21236666"/>
    <x v="7"/>
    <d v="2021-02-24T00:00:00"/>
    <d v="2021-12-24T00:00:00"/>
    <n v="302"/>
    <m/>
    <m/>
    <m/>
    <m/>
    <m/>
    <m/>
    <m/>
    <m/>
    <s v="X"/>
    <m/>
    <n v="0.92333330434782612"/>
  </r>
  <r>
    <n v="1"/>
    <s v="CPS-049-2021"/>
    <x v="0"/>
    <s v="FDLS-CD-042-2021"/>
    <s v="https://community.secop.gov.co/Public/Tendering/OpportunityDetail/Index?noticeUID=CO1.NTC.1797083&amp;isFromPublicArea=True&amp;isModal=False"/>
    <x v="0"/>
    <x v="0"/>
    <s v="Prestación de servicios profesionales y de apoyo a la gestión, o para la ejecución de trabajos artísticos que sólo puedan encomendarse a determinadas personas naturales;"/>
    <s v="PRESTAR LOS SERVICIOS TÉCNICOS PARA LA OPERACIÓN, SEGUIMIENTO Y CUMPLIMIENTO DE LOS PROCESOS Y PROCEDIMIENTOS DEL SERVICIO APOYOS PARA LA SEGURIDAD ECONÓMICA TIPO C, REQUERIDOS PARA EL OPORTUNO Y ADECUADO REGISTRO, CRUCE Y REPORTE DE LOS DATOS EN EL SISTEMA MISIONAL–SIRBE, QUE CONTRIBUYAN A LA GARANTÍA DE LOS DERECHOS DE LA POBLACIÓN MAYOR EN EL MARCO DE LA POLÍTICA PÚBLICA SOCIAL PARA EL ENVEJECIMIENTO Y LA VEJEZ1 EN EL DISTRITO CAPITAL A CARGO DE LA ALCALDÍA LOCAL"/>
    <x v="0"/>
    <s v="Un Nuevo Contrato Social y Ambiental para la Bogotá del Siglo XXI"/>
    <n v="1"/>
    <x v="5"/>
    <x v="1"/>
    <n v="1583"/>
    <m/>
    <n v="1022998108"/>
    <s v="CRISTIAN ANDRES VASQUEZ CHINGATE"/>
    <s v="Persona Natural"/>
    <m/>
    <m/>
    <m/>
    <n v="31000000"/>
    <m/>
    <m/>
    <m/>
    <n v="31000000"/>
    <n v="31000000"/>
    <x v="13"/>
    <d v="2021-02-25T00:00:00"/>
    <d v="2021-12-23T00:00:00"/>
    <n v="302"/>
    <m/>
    <m/>
    <m/>
    <m/>
    <m/>
    <m/>
    <m/>
    <m/>
    <s v="X"/>
    <m/>
    <n v="1"/>
  </r>
  <r>
    <n v="1"/>
    <s v="CPS-050-2021"/>
    <x v="0"/>
    <s v="FDLS-CD-043-2021"/>
    <s v="https://community.secop.gov.co/Public/Tendering/OpportunityDetail/Index?noticeUID=CO1.NTC.1787828&amp;isFromPublicArea=True&amp;isModal=False"/>
    <x v="0"/>
    <x v="0"/>
    <s v="Prestación de servicios profesionales y de apoyo a la gestión, o para la ejecución de trabajos artísticos que sólo puedan encomendarse a determinadas personas naturales;"/>
    <s v="PRESTAR SUS SERVICIOS PROFESIONALES DE APOYO AL ÁREA DE GESTIÓN DEL DESARROLLO LOCAL EN ASPECTOS DE CONTRATACIÓN DEL FONDO DE DESARROLLO LOCAL DE SUMAPAZ"/>
    <x v="0"/>
    <s v="Un Nuevo Contrato Social y Ambiental para la Bogotá del Siglo XXI"/>
    <n v="57"/>
    <x v="0"/>
    <x v="0"/>
    <n v="1696"/>
    <m/>
    <n v="9695442"/>
    <s v="LUIS EDUARDO VILLEGAS GIL"/>
    <s v="Persona Natural"/>
    <m/>
    <m/>
    <m/>
    <n v="43500000"/>
    <n v="-38860000"/>
    <m/>
    <m/>
    <n v="4640000"/>
    <n v="4640000"/>
    <x v="12"/>
    <d v="2021-02-24T00:00:00"/>
    <d v="2021-03-26T00:00:00"/>
    <n v="30"/>
    <m/>
    <m/>
    <m/>
    <m/>
    <m/>
    <m/>
    <m/>
    <m/>
    <s v="X"/>
    <m/>
    <n v="1"/>
  </r>
  <r>
    <n v="1"/>
    <s v="CPS-051-2021"/>
    <x v="0"/>
    <s v="FDLS-CD-044-2021"/>
    <s v="https://community.secop.gov.co/Public/Tendering/OpportunityDetail/Index?noticeUID=CO1.NTC.1788133&amp;isFromPublicArea=True&amp;isModal=False"/>
    <x v="0"/>
    <x v="0"/>
    <s v="Prestación de servicios profesionales y de apoyo a la gestión, o para la ejecución de trabajos artísticos que sólo puedan encomendarse a determinadas personas naturales;"/>
    <s v="PRESTAR SUS SERVICIOS COMO PROFESIONAL DE APOYO A LA GESTIÓN PARA DAR RESPUESTA A DERECHOS DE PETICIÓN Y DEMÁS REQUERIMIENTOS RELACIONADOS CON LOS PROCESOS CONTRACTUALES DEL FONDO DE DESARROLLO LOCAL DE SUMAPAZ"/>
    <x v="0"/>
    <s v="Un Nuevo Contrato Social y Ambiental para la Bogotá del Siglo XXI"/>
    <n v="57"/>
    <x v="0"/>
    <x v="0"/>
    <n v="1696"/>
    <m/>
    <n v="1020802394"/>
    <s v="JESSICA JULIETH CARDONA JARAMILLO"/>
    <s v="Persona Natural"/>
    <m/>
    <m/>
    <m/>
    <n v="43650000"/>
    <m/>
    <n v="1"/>
    <n v="2182500"/>
    <n v="45832500"/>
    <n v="44668500"/>
    <x v="12"/>
    <d v="2021-02-24T00:00:00"/>
    <d v="2022-01-07T00:00:00"/>
    <n v="317"/>
    <n v="1"/>
    <n v="15"/>
    <m/>
    <m/>
    <m/>
    <m/>
    <m/>
    <s v="X"/>
    <m/>
    <m/>
    <n v="0.97460317460317458"/>
  </r>
  <r>
    <n v="1"/>
    <s v="CPS-052-2021"/>
    <x v="0"/>
    <s v="FDLS-CD-045-2021"/>
    <s v="https://community.secop.gov.co/Public/Tendering/OpportunityDetail/Index?noticeUID=CO1.NTC.1796393&amp;isFromPublicArea=True&amp;isModal=False"/>
    <x v="0"/>
    <x v="0"/>
    <s v="Prestación de servicios profesionales y de apoyo a la gestión, o para la ejecución de trabajos artísticos que sólo puedan encomendarse a determinadas personas naturales;"/>
    <s v="PRESTAR LOS SERVICIOS PROFESIONALES AL ÁREA DE GESTIÓN DE DESARROLLO LOCAL PARA APOYAR LA PLANEACIÓN, EJECUCIÓN Y SEGUIMIENTO A LOS PROYECTOS DE INVERSIÓN DE INFRAESTRUCTURA VIAL QUE LE SEAN DESIGNADOS"/>
    <x v="0"/>
    <s v="Un Nuevo Contrato Social y Ambiental para la Bogotá del Siglo XXI"/>
    <n v="49"/>
    <x v="9"/>
    <x v="3"/>
    <n v="1688"/>
    <m/>
    <n v="1014264950"/>
    <s v="VALENTINA MARTINEZ MUÑOZ"/>
    <s v="Persona Natural"/>
    <m/>
    <m/>
    <m/>
    <n v="57000000"/>
    <m/>
    <n v="1"/>
    <n v="2850000"/>
    <n v="59850000"/>
    <n v="57950000"/>
    <x v="13"/>
    <d v="2021-02-26T00:00:00"/>
    <d v="2022-01-09T00:00:00"/>
    <n v="317"/>
    <n v="1"/>
    <n v="15"/>
    <m/>
    <m/>
    <m/>
    <m/>
    <m/>
    <s v="X"/>
    <m/>
    <m/>
    <n v="0.96825396825396826"/>
  </r>
  <r>
    <n v="1"/>
    <s v="CPS-053-2021"/>
    <x v="0"/>
    <s v="FDLS-CD-046-2021"/>
    <s v="https://community.secop.gov.co/Public/Tendering/OpportunityDetail/Index?noticeUID=CO1.NTC.1794105&amp;isFromPublicArea=True&amp;isModal=False"/>
    <x v="0"/>
    <x v="0"/>
    <s v="Prestación de servicios profesionales y de apoyo a la gestión, o para la ejecución de trabajos artísticos que sólo puedan encomendarse a determinadas personas naturales;"/>
    <s v="PRESTAR LOS SERVICIOS PROFESIONALES PARA APOYAR LA PLANEACIÓN, LA EJECUCIÓN Y SEGUIMIENTO DE LOS PROYECTOS DE INVERSIÓN EN LOS TEMAS DE RECREACIÓN Y DEPORTE QUE EJECUTE EL FONDO DE DESARROLLO LOCAL DE SUMAPAZ"/>
    <x v="0"/>
    <s v="Un Nuevo Contrato Social y Ambiental para la Bogotá del Siglo XXI"/>
    <n v="20"/>
    <x v="11"/>
    <x v="1"/>
    <n v="1590"/>
    <m/>
    <n v="1016062253"/>
    <s v="JENNY MARCELA GONZALEZ MARTIN"/>
    <s v="Persona Natural"/>
    <m/>
    <m/>
    <m/>
    <n v="57000000"/>
    <m/>
    <m/>
    <m/>
    <n v="57000000"/>
    <n v="52440000"/>
    <x v="11"/>
    <d v="2021-02-25T00:00:00"/>
    <d v="2021-12-24T00:00:00"/>
    <n v="302"/>
    <m/>
    <m/>
    <m/>
    <m/>
    <m/>
    <m/>
    <m/>
    <m/>
    <s v="X"/>
    <m/>
    <n v="0.92"/>
  </r>
  <r>
    <n v="1"/>
    <s v="CPS-054-2021"/>
    <x v="0"/>
    <s v="FDLS-CD-047-2021"/>
    <s v="https://community.secop.gov.co/Public/Tendering/OpportunityDetail/Index?noticeUID=CO1.NTC.1792503&amp;isFromPublicArea=True&amp;isModal=False"/>
    <x v="0"/>
    <x v="0"/>
    <s v="Prestación de servicios profesionales y de apoyo a la gestión, o para la ejecución de trabajos artísticos que sólo puedan encomendarse a determinadas personas naturales;"/>
    <s v="PRESTAR LOS SERVICIOS COMO CONDUCTOR DE VEHÍCULOS LIVIANOS DE PROPIEDAD O TENENCIA DEL FONDO DE DESARROLLO LOCAL DE SUMAPAZ"/>
    <x v="0"/>
    <s v="Un Nuevo Contrato Social y Ambiental para la Bogotá del Siglo XXI"/>
    <n v="57"/>
    <x v="0"/>
    <x v="0"/>
    <n v="1696"/>
    <m/>
    <n v="79763739"/>
    <s v="WILLIAN FERNANDO PORRAS LOPEZ"/>
    <s v="Persona Natural"/>
    <m/>
    <m/>
    <m/>
    <n v="25500000"/>
    <m/>
    <n v="1"/>
    <n v="2550000"/>
    <n v="28050000"/>
    <n v="26010000"/>
    <x v="11"/>
    <d v="2021-02-25T00:00:00"/>
    <d v="2022-01-24T00:00:00"/>
    <n v="333"/>
    <n v="1"/>
    <n v="30"/>
    <m/>
    <m/>
    <m/>
    <m/>
    <m/>
    <s v="X"/>
    <m/>
    <m/>
    <n v="0.92727272727272725"/>
  </r>
  <r>
    <n v="1"/>
    <s v="CPS-055-2021"/>
    <x v="0"/>
    <s v="FDLS-CD-048-2021"/>
    <s v="https://community.secop.gov.co/Public/Tendering/OpportunityDetail/Index?noticeUID=CO1.NTC.1791926&amp;isFromPublicArea=True&amp;isModal=False"/>
    <x v="0"/>
    <x v="0"/>
    <s v="Prestación de servicios profesionales y de apoyo a la gestión, o para la ejecución de trabajos artísticos que sólo puedan encomendarse a determinadas personas naturales;"/>
    <s v="PRESTAR LOS SERVICIOS PROFESIONALES PARA APOYAR LA PLANEACIÓN, SEGUIMIENTO, EJECUCIÓN Y CONTROL DE LAS ACTIVIDADES AGROPECUARIAS ENFOCADAS A PROMOVER EL DESARROLLO RURAL SOSTENIBLE, EN LA LOCALIDAD DE SUMAPAZ"/>
    <x v="0"/>
    <s v="Un Nuevo Contrato Social y Ambiental para la Bogotá del Siglo XXI"/>
    <n v="34"/>
    <x v="12"/>
    <x v="4"/>
    <n v="1666"/>
    <m/>
    <n v="79381209"/>
    <s v="WILSON REY MORENO"/>
    <s v="Persona Natural"/>
    <m/>
    <m/>
    <m/>
    <n v="57000000"/>
    <m/>
    <m/>
    <m/>
    <n v="57000000"/>
    <n v="51300000"/>
    <x v="11"/>
    <d v="2021-03-01T00:00:00"/>
    <d v="2021-12-31T00:00:00"/>
    <n v="305"/>
    <m/>
    <m/>
    <m/>
    <m/>
    <m/>
    <m/>
    <m/>
    <s v="X"/>
    <m/>
    <m/>
    <n v="0.9"/>
  </r>
  <r>
    <n v="1"/>
    <s v="CPS-056-2021"/>
    <x v="0"/>
    <s v="FDLS-CD-049-2021"/>
    <s v="https://community.secop.gov.co/Public/Tendering/OpportunityDetail/Index?noticeUID=CO1.NTC.1797447&amp;isFromPublicArea=True&amp;isModal=False"/>
    <x v="0"/>
    <x v="0"/>
    <s v="Prestación de servicios profesionales y de apoyo a la gestión, o para la ejecución de trabajos artísticos que sólo puedan encomendarse a determinadas personas naturales;"/>
    <s v="PRESTAR SUS SERVICIOS PROFESIONALES AL ALMACÉN DEL FONDO DE DESARROLLO LOCAL DE SUMAPAZ"/>
    <x v="0"/>
    <s v="Un Nuevo Contrato Social y Ambiental para la Bogotá del Siglo XXI"/>
    <n v="57"/>
    <x v="0"/>
    <x v="0"/>
    <n v="1696"/>
    <m/>
    <n v="1053803005"/>
    <s v="YEINER GARCIA MARIN"/>
    <s v="Persona Natural"/>
    <m/>
    <m/>
    <m/>
    <n v="43650000"/>
    <m/>
    <m/>
    <m/>
    <n v="43650000"/>
    <n v="35647500"/>
    <x v="13"/>
    <d v="2021-02-26T00:00:00"/>
    <d v="2021-11-10T00:00:00"/>
    <n v="257"/>
    <m/>
    <m/>
    <m/>
    <m/>
    <m/>
    <m/>
    <m/>
    <m/>
    <s v="X"/>
    <m/>
    <n v="0.81666666666666665"/>
  </r>
  <r>
    <n v="1"/>
    <s v="CPS-057-2021"/>
    <x v="0"/>
    <s v="FDLS-CD-050-2021"/>
    <s v="https://community.secop.gov.co/Public/Tendering/OpportunityDetail/Index?noticeUID=CO1.NTC.1802241&amp;isFromPublicArea=True&amp;isModal=False"/>
    <x v="0"/>
    <x v="0"/>
    <s v="Prestación de servicios profesionales y de apoyo a la gestión, o para la ejecución de trabajos artísticos que sólo puedan encomendarse a determinadas personas naturales;"/>
    <s v="PRESTAR SUS SERVICIOS COMO TÉCNICO DE APOYO ADMINISTRATIVO AL ÁREA DE GESTIÓN DE DESARROLLO LOCAL EN LOS PROCESOS CONTRACTUALES DE LA ALCALDÍA LOCAL DE SUMAPAZ"/>
    <x v="0"/>
    <s v="Un Nuevo Contrato Social y Ambiental para la Bogotá del Siglo XXI"/>
    <n v="57"/>
    <x v="0"/>
    <x v="0"/>
    <n v="1696"/>
    <m/>
    <n v="53074893"/>
    <s v="MARLEN MAZANORY PARRA BORREGO"/>
    <s v="Persona Natural"/>
    <m/>
    <m/>
    <m/>
    <n v="38000000"/>
    <m/>
    <m/>
    <m/>
    <n v="38000000"/>
    <n v="34073333"/>
    <x v="14"/>
    <d v="2021-03-02T00:00:00"/>
    <d v="2022-01-01T00:00:00"/>
    <n v="305"/>
    <m/>
    <m/>
    <m/>
    <m/>
    <m/>
    <m/>
    <m/>
    <s v="X"/>
    <m/>
    <m/>
    <n v="0.89666665789473687"/>
  </r>
  <r>
    <n v="1"/>
    <s v="CPS-058-2021"/>
    <x v="0"/>
    <s v="FDLS-CD-052-2021"/>
    <s v="https://community.secop.gov.co/Public/Tendering/OpportunityDetail/Index?noticeUID=CO1.NTC.1791684&amp;isFromPublicArea=True&amp;isModal=False"/>
    <x v="0"/>
    <x v="0"/>
    <s v="Prestación de servicios profesionales y de apoyo a la gestión, o para la ejecución de trabajos artísticos que sólo puedan encomendarse a determinadas personas naturales;"/>
    <s v="PRESTAR LOS SERVICIOS PROFESIONALES PARA APOYAR LA PLANEACIÓN, SEGUIMIENTO, EJECUCIÓN Y CONTROL DE LOS PROYECTOS ENFOCADOS A LA RESTAURACIÓN ECOLÓGICA RURAL Y, ATENDER LA GESTIÓN AMBIENTAL EXTERNA EN LA LOCALIDAD DE SUMAPAZ"/>
    <x v="0"/>
    <s v="Un Nuevo Contrato Social y Ambiental para la Bogotá del Siglo XXI"/>
    <n v="28"/>
    <x v="13"/>
    <x v="4"/>
    <n v="1651"/>
    <m/>
    <n v="1026277892"/>
    <s v="WILLIAM ANDRES HERRERA PABON"/>
    <s v="Persona Natural"/>
    <m/>
    <m/>
    <m/>
    <n v="57000000"/>
    <m/>
    <m/>
    <m/>
    <n v="57000000"/>
    <n v="56620000"/>
    <x v="11"/>
    <d v="2021-03-03T00:00:00"/>
    <d v="2022-01-02T00:00:00"/>
    <n v="307"/>
    <m/>
    <m/>
    <m/>
    <m/>
    <m/>
    <m/>
    <m/>
    <s v="X"/>
    <m/>
    <m/>
    <n v="0.99333333333333329"/>
  </r>
  <r>
    <n v="1"/>
    <s v="CPS-059-2021"/>
    <x v="0"/>
    <s v="FDLS-CD-053-2021"/>
    <s v="https://community.secop.gov.co/Public/Tendering/OpportunityDetail/Index?noticeUID=CO1.NTC.1792580&amp;isFromPublicArea=True&amp;isModal=False"/>
    <x v="0"/>
    <x v="0"/>
    <s v="Prestación de servicios profesionales y de apoyo a la gestión, o para la ejecución de trabajos artísticos que sólo puedan encomendarse a determinadas personas naturales;"/>
    <s v="PRESTAR LOS SERVICIOS PROFESIONALES PARA APOYAR LA PLANEACIÓN, EJECUCIÓN Y SEGUIMIENTO DE LOS PROYECTOS DE INVERSIÓN EN TEMAS DE REACTIVACIÓN ECONÓMICA QUE LE SEAN DESIGNADOS, DEL FONDO DE DESARROLLO LOCAL DE SUMAPAZ"/>
    <x v="0"/>
    <s v="Un Nuevo Contrato Social y Ambiental para la Bogotá del Siglo XXI"/>
    <n v="1"/>
    <x v="5"/>
    <x v="1"/>
    <n v="1583"/>
    <m/>
    <n v="80016995"/>
    <s v="JHOJAN ANDRES CASTAÑEDA SANCHEZ"/>
    <s v="Persona Natural"/>
    <m/>
    <m/>
    <m/>
    <n v="57000000"/>
    <m/>
    <n v="1"/>
    <n v="2850000"/>
    <n v="59850000"/>
    <n v="52440000"/>
    <x v="11"/>
    <d v="2021-02-25T00:00:00"/>
    <d v="2022-01-08T00:00:00"/>
    <n v="317"/>
    <n v="1"/>
    <n v="15"/>
    <m/>
    <m/>
    <m/>
    <m/>
    <m/>
    <s v="X"/>
    <m/>
    <m/>
    <n v="0.87619047619047619"/>
  </r>
  <r>
    <n v="1"/>
    <s v="CPS-060-2021"/>
    <x v="0"/>
    <s v="FDLS-CD-054-2021"/>
    <s v="https://community.secop.gov.co/Public/Tendering/OpportunityDetail/Index?noticeUID=CO1.NTC.1797459&amp;isFromPublicArea=True&amp;isModal=False"/>
    <x v="0"/>
    <x v="0"/>
    <s v="Prestación de servicios profesionales y de apoyo a la gestión, o para la ejecución de trabajos artísticos que sólo puedan encomendarse a determinadas personas naturales;"/>
    <s v="PRESTAR LOS SERVICIOS DE APOYO ADMINISTRATIVO AL ÁREA DE GESTIÓN DE DESARROLLO LOCAL, EN LA GESTIÓN DE PLANEACIÓN DE LA ALCALDÍA LOCAL DE SUMAPAZ"/>
    <x v="0"/>
    <s v="Un Nuevo Contrato Social y Ambiental para la Bogotá del Siglo XXI"/>
    <n v="57"/>
    <x v="0"/>
    <x v="0"/>
    <n v="1696"/>
    <m/>
    <n v="1000601472"/>
    <s v="JUAN FELIPE FLOREZ GALEANO"/>
    <s v="Persona Natural"/>
    <m/>
    <m/>
    <m/>
    <n v="26000000"/>
    <m/>
    <m/>
    <m/>
    <n v="26000000"/>
    <n v="25999999"/>
    <x v="13"/>
    <d v="2021-02-26T00:00:00"/>
    <d v="2021-12-25T00:00:00"/>
    <n v="302"/>
    <m/>
    <m/>
    <m/>
    <m/>
    <m/>
    <m/>
    <m/>
    <m/>
    <s v="X"/>
    <m/>
    <n v="0.99999996153846149"/>
  </r>
  <r>
    <n v="1"/>
    <s v="CPS-061-2021"/>
    <x v="0"/>
    <s v="FDLS-CD-055-2021"/>
    <s v="https://community.secop.gov.co/Public/Tendering/OpportunityDetail/Index?noticeUID=CO1.NTC.1796492&amp;isFromPublicArea=True&amp;isModal=False"/>
    <x v="0"/>
    <x v="0"/>
    <s v="Prestación de servicios profesionales y de apoyo a la gestión, o para la ejecución de trabajos artísticos que sólo puedan encomendarse a determinadas personas naturales;"/>
    <s v="PRESTAR LOS SERVICIOS COMO AYUDANTES DE MAQUINARIA PESADA DE PROPIEDAD O TENENCIA DEL FONDO DE DESARROLLO LOCAL DE SUMAPAZ"/>
    <x v="0"/>
    <s v="Un Nuevo Contrato Social y Ambiental para la Bogotá del Siglo XXI"/>
    <n v="57"/>
    <x v="0"/>
    <x v="0"/>
    <n v="1696"/>
    <m/>
    <n v="3129847"/>
    <s v="ALEXANDER PEREZ MOLINA"/>
    <s v="Persona Natural"/>
    <m/>
    <m/>
    <m/>
    <n v="25000000"/>
    <m/>
    <n v="1"/>
    <n v="2500000"/>
    <n v="27500000"/>
    <n v="25000000"/>
    <x v="13"/>
    <d v="2021-03-01T00:00:00"/>
    <d v="2022-01-30T00:00:00"/>
    <n v="333"/>
    <n v="1"/>
    <n v="30"/>
    <m/>
    <m/>
    <m/>
    <m/>
    <m/>
    <s v="X"/>
    <m/>
    <m/>
    <n v="0.90909090909090906"/>
  </r>
  <r>
    <n v="1"/>
    <s v="CPS-062-2021"/>
    <x v="0"/>
    <s v="FDLS-CD-056-2021"/>
    <s v="https://community.secop.gov.co/Public/Tendering/OpportunityDetail/Index?noticeUID=CO1.NTC.1797866&amp;isFromPublicArea=True&amp;isModal=False"/>
    <x v="0"/>
    <x v="0"/>
    <s v="Prestación de servicios profesionales y de apoyo a la gestión, o para la ejecución de trabajos artísticos que sólo puedan encomendarse a determinadas personas naturales;"/>
    <s v="PRESTAR SUS SERVICIOS PROFESIONALES DE APOYO AL ÁREA DE GESTIÓN DE DESARROLLO LOCAL EN TEMAS ADMINISTRATIVOS DEL FONDO DE DESARROLLO LOCAL DE SUMAPAZ"/>
    <x v="0"/>
    <s v="Un Nuevo Contrato Social y Ambiental para la Bogotá del Siglo XXI"/>
    <n v="57"/>
    <x v="0"/>
    <x v="0"/>
    <n v="1696"/>
    <m/>
    <n v="52185103"/>
    <s v="MARIBEL JOHANA REYES"/>
    <s v="Persona Natural"/>
    <m/>
    <m/>
    <m/>
    <n v="43650000"/>
    <m/>
    <m/>
    <m/>
    <n v="43650000"/>
    <n v="40012500"/>
    <x v="13"/>
    <d v="2021-02-26T00:00:00"/>
    <d v="2021-12-25T00:00:00"/>
    <n v="302"/>
    <m/>
    <m/>
    <m/>
    <m/>
    <m/>
    <m/>
    <m/>
    <m/>
    <s v="X"/>
    <m/>
    <n v="0.91666666666666663"/>
  </r>
  <r>
    <n v="1"/>
    <s v="CPS-063-2021"/>
    <x v="0"/>
    <s v="FDLS-CD-057-2021"/>
    <s v="https://community.secop.gov.co/Public/Tendering/OpportunityDetail/Index?noticeUID=CO1.NTC.1799833&amp;isFromPublicArea=True&amp;isModal=False"/>
    <x v="0"/>
    <x v="0"/>
    <s v="Prestación de servicios profesionales y de apoyo a la gestión, o para la ejecución de trabajos artísticos que sólo puedan encomendarse a determinadas personas naturales;"/>
    <s v="PRESTAR SUS SERVICIOS PROFESIONALES DE APOYO ADMINISTRATIVO AL ÁREA DE GESTIÓN DEL DESARROLLO LOCAL, EN LA GESTIÓN CONTRACTUAL DEL FONDO DE DESARROLLO LOCAL DE SUMAPAZ"/>
    <x v="0"/>
    <s v="Un Nuevo Contrato Social y Ambiental para la Bogotá del Siglo XXI"/>
    <n v="57"/>
    <x v="0"/>
    <x v="0"/>
    <n v="1696"/>
    <m/>
    <n v="1010204948"/>
    <s v="CHRISTIAN CAMILO RUBIANO GOMEZ"/>
    <s v="Persona Natural"/>
    <m/>
    <m/>
    <m/>
    <n v="57000000"/>
    <m/>
    <m/>
    <m/>
    <n v="57000000"/>
    <n v="57000000"/>
    <x v="14"/>
    <d v="2021-03-01T00:00:00"/>
    <d v="2021-12-31T00:00:00"/>
    <n v="305"/>
    <m/>
    <m/>
    <m/>
    <m/>
    <m/>
    <m/>
    <m/>
    <s v="X"/>
    <m/>
    <m/>
    <n v="1"/>
  </r>
  <r>
    <n v="1"/>
    <s v="CPS-064-2021"/>
    <x v="0"/>
    <s v="FDLS-CD-058-2021"/>
    <s v="https://community.secop.gov.co/Public/Tendering/OpportunityDetail/Index?noticeUID=CO1.NTC.1803028&amp;isFromPublicArea=True&amp;isModal=False"/>
    <x v="0"/>
    <x v="0"/>
    <s v="Prestación de servicios profesionales y de apoyo a la gestión, o para la ejecución de trabajos artísticos que sólo puedan encomendarse a determinadas personas naturales;"/>
    <s v="PRESTAR LOS SERVICIOS PROFESIONALES PARA APOYAR LA PLANEACIÓN DE LOS PROYECTOS DE INVERSIÓN RELACIONADOS CON SALONES COMUNALES QUE EJECUTE EL FONDO DE DESARROLLO LOCAL DE SUMAPAZ"/>
    <x v="0"/>
    <s v="Un Nuevo Contrato Social y Ambiental para la Bogotá del Siglo XXI"/>
    <n v="55"/>
    <x v="6"/>
    <x v="0"/>
    <n v="1691"/>
    <m/>
    <n v="1018498031"/>
    <s v="DANIEL ALFONSO ESPINOSA ROCHA"/>
    <s v="Persona Natural"/>
    <m/>
    <m/>
    <m/>
    <n v="43650000"/>
    <m/>
    <n v="1"/>
    <n v="2182500"/>
    <n v="45832500"/>
    <n v="44377500"/>
    <x v="15"/>
    <d v="2021-02-26T00:00:00"/>
    <d v="2022-01-09T00:00:00"/>
    <n v="317"/>
    <n v="1"/>
    <n v="15"/>
    <m/>
    <m/>
    <m/>
    <m/>
    <m/>
    <s v="X"/>
    <m/>
    <m/>
    <n v="0.96825396825396826"/>
  </r>
  <r>
    <n v="1"/>
    <s v="CPS-065-2021"/>
    <x v="0"/>
    <s v="FDLS-CD-059-2021"/>
    <s v="https://community.secop.gov.co/Public/Tendering/OpportunityDetail/Index?noticeUID=CO1.NTC.1808035&amp;isFromPublicArea=True&amp;isModal=False"/>
    <x v="0"/>
    <x v="0"/>
    <s v="Prestación de servicios profesionales y de apoyo a la gestión, o para la ejecución de trabajos artísticos que sólo puedan encomendarse a determinadas personas naturales;"/>
    <s v="PRESTAR LOS SERVICIOS COMO TÉCNICO ADMINISTRATIVO AL SERVICIO DE LA JUNTA ADMINISTRADORA LOCAL DE SUMAPAZ"/>
    <x v="0"/>
    <s v="Un Nuevo Contrato Social y Ambiental para la Bogotá del Siglo XXI"/>
    <n v="57"/>
    <x v="0"/>
    <x v="0"/>
    <n v="1696"/>
    <m/>
    <n v="52231511"/>
    <s v="CARLA NIAMED LOZANO TAUTIVA "/>
    <s v="Persona Natural"/>
    <m/>
    <m/>
    <m/>
    <n v="39000000"/>
    <m/>
    <m/>
    <m/>
    <n v="39000000"/>
    <n v="39000000"/>
    <x v="16"/>
    <d v="2021-03-01T00:00:00"/>
    <d v="2021-12-31T00:00:00"/>
    <n v="305"/>
    <m/>
    <m/>
    <m/>
    <m/>
    <m/>
    <m/>
    <m/>
    <s v="X"/>
    <m/>
    <m/>
    <n v="1"/>
  </r>
  <r>
    <n v="1"/>
    <s v="CPS-066-2021"/>
    <x v="0"/>
    <s v="FDLS-CD-060-2021"/>
    <s v="https://community.secop.gov.co/Public/Tendering/OpportunityDetail/Index?noticeUID=CO1.NTC.1803801&amp;isFromPublicArea=True&amp;isModal=False"/>
    <x v="0"/>
    <x v="0"/>
    <s v="Prestación de servicios profesionales y de apoyo a la gestión, o para la ejecución de trabajos artísticos que sólo puedan encomendarse a determinadas personas naturales;"/>
    <s v="PRESTAR LOS SERVICIOS PROFESIONALES DE APOYO AL ÁREA DE GESTIÓN DE DESARROLLO LOCA DE LA ALCALDÍA LOCAL DE SUMAPAZ, EN TEMAS RELACIONADOS CON LA REACTIVACIÓN ECONÓMICA Y EMPLEO LOCAL"/>
    <x v="0"/>
    <s v="Un Nuevo Contrato Social y Ambiental para la Bogotá del Siglo XXI"/>
    <n v="1"/>
    <x v="5"/>
    <x v="1"/>
    <n v="1583"/>
    <m/>
    <n v="79972956"/>
    <s v="JUAN CARLOS HERNANDEZ PEÑA"/>
    <s v="Persona Natural"/>
    <m/>
    <m/>
    <m/>
    <n v="43650000"/>
    <m/>
    <m/>
    <m/>
    <n v="43650000"/>
    <n v="43650000"/>
    <x v="15"/>
    <d v="2021-03-01T00:00:00"/>
    <d v="2021-12-31T00:00:00"/>
    <n v="305"/>
    <m/>
    <m/>
    <m/>
    <m/>
    <m/>
    <m/>
    <m/>
    <s v="X"/>
    <m/>
    <m/>
    <n v="1"/>
  </r>
  <r>
    <n v="1"/>
    <s v="CPS-067-2021"/>
    <x v="0"/>
    <s v="FDLS-CD-061-2021"/>
    <s v="https://community.secop.gov.co/Public/Tendering/OpportunityDetail/Index?noticeUID=CO1.NTC.1802289&amp;isFromPublicArea=True&amp;isModal=False"/>
    <x v="0"/>
    <x v="0"/>
    <s v="Prestación de servicios profesionales y de apoyo a la gestión, o para la ejecución de trabajos artísticos que sólo puedan encomendarse a determinadas personas naturales;"/>
    <s v="PRESTAR LOS SERVICIOS COMO AYUDANTES DE MAQUINARIA PESADA DE PROPIEDAD O TENENCIA DEL FONDO DE DESARROLLO LOCAL DE SUMAPAZ"/>
    <x v="0"/>
    <s v="Un Nuevo Contrato Social y Ambiental para la Bogotá del Siglo XXI"/>
    <n v="57"/>
    <x v="0"/>
    <x v="0"/>
    <n v="1696"/>
    <m/>
    <n v="1013598298"/>
    <s v="CARLOS JAIR PEÑA PEÑA"/>
    <s v="Persona Natural"/>
    <m/>
    <m/>
    <m/>
    <n v="25000000"/>
    <m/>
    <n v="1"/>
    <n v="2500000"/>
    <n v="27500000"/>
    <n v="25000000"/>
    <x v="14"/>
    <d v="2021-03-01T00:00:00"/>
    <d v="2022-01-31T00:00:00"/>
    <n v="336"/>
    <n v="1"/>
    <n v="30"/>
    <m/>
    <m/>
    <m/>
    <m/>
    <m/>
    <s v="X"/>
    <m/>
    <m/>
    <n v="0.90909090909090906"/>
  </r>
  <r>
    <n v="1"/>
    <s v="CPS-068-2021"/>
    <x v="0"/>
    <s v="FDLS-CD-062-2021"/>
    <s v="https://community.secop.gov.co/Public/Tendering/OpportunityDetail/Index?noticeUID=CO1.NTC.1810242&amp;isFromPublicArea=True&amp;isModal=False"/>
    <x v="0"/>
    <x v="0"/>
    <s v="Prestación de servicios profesionales y de apoyo a la gestión, o para la ejecución de trabajos artísticos que sólo puedan encomendarse a determinadas personas naturales;"/>
    <s v="PRESTAR LOS SERVICIOS PROFESIONALES PARA APOYAR LOS ASUNTOS JURÍDICOS EN LA GESTIÓN CONTRACTUAL Y POSTCONTRACTUALES DEL FONDO DE DESARROLLO LOCAL DE SUMAPAZ"/>
    <x v="0"/>
    <s v="Un Nuevo Contrato Social y Ambiental para la Bogotá del Siglo XXI"/>
    <n v="57"/>
    <x v="0"/>
    <x v="0"/>
    <n v="1696"/>
    <m/>
    <n v="52900762"/>
    <s v="JENNY CAROLINA GIRON CUERVO"/>
    <s v="Persona Natural"/>
    <m/>
    <m/>
    <m/>
    <n v="19500000"/>
    <m/>
    <m/>
    <m/>
    <n v="19500000"/>
    <n v="19500000"/>
    <x v="16"/>
    <d v="2021-03-01T00:00:00"/>
    <d v="2021-05-30T00:00:00"/>
    <n v="90"/>
    <m/>
    <m/>
    <m/>
    <m/>
    <m/>
    <m/>
    <m/>
    <m/>
    <s v="X"/>
    <m/>
    <n v="1"/>
  </r>
  <r>
    <n v="1"/>
    <s v="CPS-069-2021"/>
    <x v="0"/>
    <s v="FDLS-CD-063-2021"/>
    <s v="https://community.secop.gov.co/Public/Tendering/OpportunityDetail/Index?noticeUID=CO1.NTC.1809698&amp;isFromPublicArea=True&amp;isModal=False"/>
    <x v="0"/>
    <x v="0"/>
    <s v="Prestación de servicios profesionales y de apoyo a la gestión, o para la ejecución de trabajos artísticos que sólo puedan encomendarse a determinadas personas naturales;"/>
    <s v="PRESTAR LOS SERVICIOS PROFESIONALES COMO ABOGADO (A) DE APOYO AL ÁREA DE GESTIÓN POLICIVA DE LA ALCALDÍA LOCAL DE SUMAPAZ"/>
    <x v="0"/>
    <s v="Un Nuevo Contrato Social y Ambiental para la Bogotá del Siglo XXI"/>
    <n v="57"/>
    <x v="0"/>
    <x v="0"/>
    <n v="1696"/>
    <m/>
    <n v="79632494"/>
    <s v="ELZON FERNEY DELGADO MORALES"/>
    <s v="Persona Natural"/>
    <m/>
    <m/>
    <m/>
    <n v="55000000"/>
    <m/>
    <m/>
    <m/>
    <n v="55000000"/>
    <n v="54999666"/>
    <x v="16"/>
    <d v="2021-03-02T00:00:00"/>
    <d v="2022-01-01T00:00:00"/>
    <n v="305"/>
    <m/>
    <m/>
    <m/>
    <m/>
    <m/>
    <m/>
    <m/>
    <s v="X"/>
    <m/>
    <m/>
    <n v="0.99999392727272729"/>
  </r>
  <r>
    <n v="1"/>
    <s v="CPS-070-2021"/>
    <x v="0"/>
    <s v="FDLS-CD-064-2021"/>
    <s v="https://community.secop.gov.co/Public/Tendering/OpportunityDetail/Index?noticeUID=CO1.NTC.1819767&amp;isFromPublicArea=True&amp;isModal=False"/>
    <x v="0"/>
    <x v="0"/>
    <s v="Prestación de servicios profesionales y de apoyo a la gestión, o para la ejecución de trabajos artísticos que sólo puedan encomendarse a determinadas personas naturales;"/>
    <s v="PRESTAR LOS SERVICIOS COMO AYUDANTES DE MAQUINARIA PESADA DE PROPIEDAD O TENENCIA DEL FONDO DE DESARROLLO LOCAL DE  SUMAPAZ"/>
    <x v="0"/>
    <s v="Un Nuevo Contrato Social y Ambiental para la Bogotá del Siglo XXI"/>
    <n v="57"/>
    <x v="0"/>
    <x v="0"/>
    <n v="1696"/>
    <m/>
    <n v="79216776"/>
    <s v="ERISMENDIZ CASTELLANOS DIAZ"/>
    <s v="Persona Natural"/>
    <m/>
    <m/>
    <m/>
    <n v="25000000"/>
    <m/>
    <n v="1"/>
    <n v="2500000"/>
    <n v="27500000"/>
    <n v="24666667"/>
    <x v="17"/>
    <d v="2021-03-05T00:00:00"/>
    <d v="2022-02-04T00:00:00"/>
    <n v="336"/>
    <n v="1"/>
    <n v="30"/>
    <m/>
    <m/>
    <m/>
    <m/>
    <m/>
    <s v="X"/>
    <m/>
    <m/>
    <n v="0.89696970909090912"/>
  </r>
  <r>
    <n v="1"/>
    <s v="CPS-071-2021"/>
    <x v="0"/>
    <s v="FDLS-CD-065-2021"/>
    <s v="https://community.secop.gov.co/Public/Tendering/OpportunityDetail/Index?noticeUID=CO1.NTC.1814617&amp;isFromPublicArea=True&amp;isModal=False"/>
    <x v="0"/>
    <x v="0"/>
    <s v="Prestación de servicios profesionales y de apoyo a la gestión, o para la ejecución de trabajos artísticos que sólo puedan encomendarse a determinadas personas naturales;"/>
    <s v="PRESTAR SUS SERVICIOS PROFESIONALES PARA COORDINAR, LIDERAR Y ASESORAR LOS PLANES Y ESTRATEGIAS DE COMUNICACIÓN INTERNA Y EXTERNA PARA LA DIVULGACIÓN DE LOS PROGRAMAS, PROYECTOS Y ACTIVIDADES DE LA ALCALDÍA LOCAL DE SUMAPAZ"/>
    <x v="0"/>
    <s v="Un Nuevo Contrato Social y Ambiental para la Bogotá del Siglo XXI"/>
    <n v="57"/>
    <x v="0"/>
    <x v="0"/>
    <n v="1696"/>
    <m/>
    <n v="1032460361"/>
    <s v="FABIAN ANDRES FLOREZ RODRIGUEZ"/>
    <s v="Persona Natural"/>
    <m/>
    <m/>
    <m/>
    <n v="57000000"/>
    <m/>
    <m/>
    <m/>
    <n v="57000000"/>
    <n v="57000000"/>
    <x v="18"/>
    <d v="2021-03-03T00:00:00"/>
    <d v="2022-01-02T00:00:00"/>
    <n v="305"/>
    <m/>
    <m/>
    <m/>
    <m/>
    <m/>
    <m/>
    <m/>
    <s v="X"/>
    <m/>
    <m/>
    <n v="1"/>
  </r>
  <r>
    <n v="1"/>
    <s v="CPS-072-2021"/>
    <x v="0"/>
    <s v="FDLS-CD-067-2021"/>
    <s v="https://community.secop.gov.co/Public/Tendering/OpportunityDetail/Index?noticeUID=CO1.NTC.1810689&amp;isFromPublicArea=True&amp;isModal=False"/>
    <x v="0"/>
    <x v="0"/>
    <s v="Prestación de servicios profesionales y de apoyo a la gestión, o para la ejecución de trabajos artísticos que sólo puedan encomendarse a determinadas personas naturales;"/>
    <s v="PRESTAR LOS SERVICIOS COMO AYUDANTES DE MAQUINARIA PESADA DE PROPIEDAD O TENENCIA DEL FONDO DE DESARROLLO LOCAL DE SUMAPAZ"/>
    <x v="0"/>
    <s v="Un Nuevo Contrato Social y Ambiental para la Bogotá del Siglo XXI"/>
    <n v="57"/>
    <x v="0"/>
    <x v="0"/>
    <n v="1696"/>
    <m/>
    <n v="1010000989"/>
    <s v="HECTOR JOHAN MORALES HILARION"/>
    <s v="Persona Natural"/>
    <m/>
    <m/>
    <m/>
    <n v="25000000"/>
    <m/>
    <n v="1"/>
    <n v="2500000"/>
    <n v="27500000"/>
    <n v="22416666"/>
    <x v="16"/>
    <d v="2021-03-02T00:00:00"/>
    <d v="2022-02-01T00:00:00"/>
    <n v="336"/>
    <n v="1"/>
    <n v="30"/>
    <m/>
    <m/>
    <m/>
    <m/>
    <m/>
    <s v="X"/>
    <m/>
    <m/>
    <n v="0.81515149090909089"/>
  </r>
  <r>
    <n v="1"/>
    <s v="CPS-073-2021"/>
    <x v="0"/>
    <s v="FDLS-CD-068-2021"/>
    <s v="https://community.secop.gov.co/Public/Tendering/OpportunityDetail/Index?noticeUID=CO1.NTC.1812056&amp;isFromPublicArea=True&amp;isModal=False"/>
    <x v="0"/>
    <x v="0"/>
    <s v="Prestación de servicios profesionales y de apoyo a la gestión, o para la ejecución de trabajos artísticos que sólo puedan encomendarse a determinadas personas naturales;"/>
    <s v="PRESTAR LOS SERVICIOS COMO AUXILIAR DE APOYO ADMINISTRATIVO AL ÁREA DE GESTIÓN POLICIVA DE LA ALCALDÍA LOCAL DE SUMAPAZ"/>
    <x v="0"/>
    <s v="Un Nuevo Contrato Social y Ambiental para la Bogotá del Siglo XXI"/>
    <n v="57"/>
    <x v="0"/>
    <x v="0"/>
    <n v="1696"/>
    <m/>
    <n v="52524470"/>
    <s v="MARCELA TORRES RAMIREZ "/>
    <s v="Persona Natural"/>
    <m/>
    <m/>
    <m/>
    <n v="26000000"/>
    <m/>
    <m/>
    <m/>
    <n v="26000000"/>
    <n v="23313333"/>
    <x v="16"/>
    <d v="2021-03-02T00:00:00"/>
    <d v="2022-01-01T00:00:00"/>
    <n v="305"/>
    <m/>
    <m/>
    <m/>
    <m/>
    <m/>
    <m/>
    <m/>
    <s v="X"/>
    <m/>
    <m/>
    <n v="0.89666665384615385"/>
  </r>
  <r>
    <n v="1"/>
    <s v="CPS-074-2021"/>
    <x v="0"/>
    <s v="FDLS-CD-069-2021"/>
    <s v="https://community.secop.gov.co/Public/Tendering/OpportunityDetail/Index?noticeUID=CO1.NTC.1809105&amp;isFromPublicArea=True&amp;isModal=False"/>
    <x v="0"/>
    <x v="0"/>
    <s v="Prestación de servicios profesionales y de apoyo a la gestión, o para la ejecución de trabajos artísticos que sólo puedan encomendarse a determinadas personas naturales;"/>
    <s v="PRESTAR LOS SERVICIOS PROFESIONALES PARA APOYAR LOS ASUNTOS JURÍDICOS, CONTRACTUALES Y POS-CONTRACTUALES DE LA ALCALDÍA LOCAL DE SUMAPAZ"/>
    <x v="0"/>
    <s v="Un Nuevo Contrato Social y Ambiental para la Bogotá del Siglo XXI"/>
    <n v="57"/>
    <x v="0"/>
    <x v="0"/>
    <n v="1696"/>
    <m/>
    <n v="52777050"/>
    <s v="MIRYAN CRISTINA PARRA DUQUE"/>
    <s v="Persona Natural"/>
    <m/>
    <m/>
    <m/>
    <n v="60000000"/>
    <m/>
    <m/>
    <m/>
    <n v="60000000"/>
    <n v="59200000"/>
    <x v="16"/>
    <d v="2021-03-05T00:00:00"/>
    <d v="2022-01-04T00:00:00"/>
    <n v="305"/>
    <m/>
    <m/>
    <m/>
    <m/>
    <m/>
    <m/>
    <m/>
    <s v="X"/>
    <m/>
    <m/>
    <n v="0.98666666666666669"/>
  </r>
  <r>
    <n v="1"/>
    <s v="CPS-075-2021"/>
    <x v="0"/>
    <s v="FDLS-CD-070-2021"/>
    <s v="https://community.secop.gov.co/Public/Tendering/OpportunityDetail/Index?noticeUID=CO1.NTC.1820474&amp;isFromPublicArea=True&amp;isModal=False"/>
    <x v="0"/>
    <x v="0"/>
    <s v="Prestación de servicios profesionales y de apoyo a la gestión, o para la ejecución de trabajos artísticos que sólo puedan encomendarse a determinadas personas naturales;"/>
    <s v="PRESTAR LOS SERVICIOS PARA DESARROLLAR ACTIVIDADES LOGÍSTICAS Y OPERATIVAS, EN LOS BIENES Y/O PREDIOS EN DONDE FUNCIONA LA ALCALDÍA LOCAL DE SUMAPAZ"/>
    <x v="0"/>
    <s v="Un Nuevo Contrato Social y Ambiental para la Bogotá del Siglo XXI"/>
    <n v="57"/>
    <x v="0"/>
    <x v="0"/>
    <n v="1696"/>
    <m/>
    <n v="79358856"/>
    <s v="LEOPOLDO MARTINEZ MARTINEZ "/>
    <s v="Persona Natural"/>
    <m/>
    <m/>
    <m/>
    <n v="26000000"/>
    <m/>
    <m/>
    <m/>
    <n v="26000000"/>
    <n v="25653333"/>
    <x v="17"/>
    <d v="2021-03-05T00:00:00"/>
    <d v="2022-01-04T00:00:00"/>
    <n v="305"/>
    <m/>
    <m/>
    <m/>
    <m/>
    <m/>
    <m/>
    <m/>
    <s v="X"/>
    <m/>
    <m/>
    <n v="0.98666665384615382"/>
  </r>
  <r>
    <n v="1"/>
    <s v="CPS-076-2021"/>
    <x v="0"/>
    <s v="FDLS-CD-071-2021"/>
    <s v="https://community.secop.gov.co/Public/Tendering/OpportunityDetail/Index?noticeUID=CO1.NTC.1812551&amp;isFromPublicArea=True&amp;isModal=False"/>
    <x v="0"/>
    <x v="0"/>
    <s v="Prestación de servicios profesionales y de apoyo a la gestión, o para la ejecución de trabajos artísticos que sólo puedan encomendarse a determinadas personas naturales;"/>
    <s v="PRESTAR LOS SERVICIOS PROFESIONALES PARA APOYAR LA PLANEACIÓN, SEGUIMIENTO, EJECUCIÓN Y CONTROL DE LAS ACTIVIDADES AGROPECUARIAS ENFOCADAS A PROMOVER EL DESARROLLO RURAL SOSTENIBLE, EN LA LOCALIDAD DE SUMAPAZ"/>
    <x v="0"/>
    <s v="Un Nuevo Contrato Social y Ambiental para la Bogotá del Siglo XXI"/>
    <n v="6"/>
    <x v="3"/>
    <x v="1"/>
    <n v="1637"/>
    <m/>
    <n v="79266150"/>
    <s v="GUILLERMO ENRIQUE MONTAÑO CALDERON"/>
    <s v="Persona Natural"/>
    <m/>
    <m/>
    <m/>
    <n v="57000000"/>
    <m/>
    <m/>
    <m/>
    <n v="57000000"/>
    <n v="55100000"/>
    <x v="18"/>
    <d v="2021-03-03T00:00:00"/>
    <d v="2022-01-09T00:00:00"/>
    <n v="305"/>
    <m/>
    <m/>
    <m/>
    <m/>
    <m/>
    <m/>
    <m/>
    <s v="X"/>
    <m/>
    <m/>
    <n v="0.96666666666666667"/>
  </r>
  <r>
    <n v="1"/>
    <s v="CPS-077-2021"/>
    <x v="0"/>
    <s v="FDLS-CD-072-2021"/>
    <s v="https://community.secop.gov.co/Public/Tendering/OpportunityDetail/Index?noticeUID=CO1.NTC.1821453&amp;isFromPublicArea=True&amp;isModal=False"/>
    <x v="0"/>
    <x v="0"/>
    <s v="Prestación de servicios profesionales y de apoyo a la gestión, o para la ejecución de trabajos artísticos que sólo puedan encomendarse a determinadas personas naturales;"/>
    <s v="PRESTAR LOS SERVICIOS COMO AYUDANTES DE MAQUINARIA PESADA DE PROPIEDAD O TENENCIA DEL FONDO DE DESARROLLO LOCAL DE SUMAPAZ"/>
    <x v="0"/>
    <s v="Un Nuevo Contrato Social y Ambiental para la Bogotá del Siglo XXI"/>
    <n v="57"/>
    <x v="0"/>
    <x v="0"/>
    <n v="1696"/>
    <m/>
    <n v="1069749786"/>
    <s v="YILBER ADAMES RAMIREZ"/>
    <s v="Persona Natural"/>
    <m/>
    <m/>
    <m/>
    <n v="25000000"/>
    <m/>
    <n v="1"/>
    <n v="2500000"/>
    <n v="27500000"/>
    <n v="24666667"/>
    <x v="17"/>
    <d v="2021-03-05T00:00:00"/>
    <d v="2022-02-04T00:00:00"/>
    <n v="336"/>
    <n v="1"/>
    <n v="30"/>
    <m/>
    <m/>
    <m/>
    <m/>
    <m/>
    <s v="X"/>
    <m/>
    <m/>
    <n v="0.89696970909090912"/>
  </r>
  <r>
    <n v="1"/>
    <s v="CPS-078-2021"/>
    <x v="0"/>
    <s v="FDLS-CD-073-2021"/>
    <s v="https://community.secop.gov.co/Public/Tendering/OpportunityDetail/Index?noticeUID=CO1.NTC.1814010&amp;isFromPublicArea=True&amp;isModal=False"/>
    <x v="0"/>
    <x v="0"/>
    <s v="Prestación de servicios profesionales y de apoyo a la gestión, o para la ejecución de trabajos artísticos que sólo puedan encomendarse a determinadas personas naturales;"/>
    <s v="PRESTAR LOS SERVICIOS COMO AUXILIAR ADMINISTRATIVO PARA EL ÁREA DE GESTIÓN DE DESARROLLO LOCAL, EN LOS TEMAS DE INFRAESTRUCTURA, DE LA ALCALDÍA LOCAL DE SUMAPAZ"/>
    <x v="0"/>
    <s v="Un Nuevo Contrato Social y Ambiental para la Bogotá del Siglo XXI"/>
    <n v="56"/>
    <x v="14"/>
    <x v="0"/>
    <n v="1693"/>
    <m/>
    <n v="1015419501"/>
    <s v="NATALIA SANCHEZ MARIN "/>
    <s v="Persona Natural"/>
    <m/>
    <m/>
    <m/>
    <n v="26000000"/>
    <m/>
    <m/>
    <m/>
    <n v="26000000"/>
    <n v="23226667"/>
    <x v="18"/>
    <d v="2021-03-03T00:00:00"/>
    <d v="2022-01-02T00:00:00"/>
    <n v="305"/>
    <m/>
    <m/>
    <m/>
    <m/>
    <m/>
    <m/>
    <m/>
    <s v="X"/>
    <m/>
    <m/>
    <n v="0.89333334615384619"/>
  </r>
  <r>
    <n v="1"/>
    <s v="CPS-079-2021"/>
    <x v="0"/>
    <s v="FDLS-CD-074-2021"/>
    <s v="https://community.secop.gov.co/Public/Tendering/OpportunityDetail/Index?noticeUID=CO1.NTC.1813925&amp;isFromPublicArea=True&amp;isModal=False"/>
    <x v="0"/>
    <x v="0"/>
    <s v="Prestación de servicios profesionales y de apoyo a la gestión, o para la ejecución de trabajos artísticos que sólo puedan encomendarse a determinadas personas naturales;"/>
    <s v="PRESTAR LOS SERVICIOS COMO AUXILIAR ADMINISTRATIVO PARA EL ÁREA DE GESTIÓN DE DESARROLLO LOCAL, EN LOS TEMAS DE INFRAESTRUCTURA, DE LA ALCALDÍA LOCAL DE SUMAPAZ"/>
    <x v="0"/>
    <s v="Un Nuevo Contrato Social y Ambiental para la Bogotá del Siglo XXI"/>
    <n v="56"/>
    <x v="14"/>
    <x v="0"/>
    <n v="1693"/>
    <m/>
    <n v="1022323083"/>
    <s v="SANDRA MARCELA CASTRO GONZALEZ"/>
    <s v="Persona Natural"/>
    <m/>
    <m/>
    <m/>
    <n v="26000000"/>
    <m/>
    <m/>
    <m/>
    <n v="26000000"/>
    <n v="25826666"/>
    <x v="18"/>
    <d v="2021-03-03T00:00:00"/>
    <d v="2022-01-02T00:00:00"/>
    <n v="305"/>
    <m/>
    <m/>
    <m/>
    <m/>
    <m/>
    <m/>
    <m/>
    <s v="X"/>
    <m/>
    <m/>
    <n v="0.99333330769230765"/>
  </r>
  <r>
    <n v="1"/>
    <s v="CPS-080-2021"/>
    <x v="0"/>
    <s v="FDLS-CD-075-2021"/>
    <s v="https://community.secop.gov.co/Public/Tendering/OpportunityDetail/Index?noticeUID=CO1.NTC.1812338&amp;isFromPublicArea=True&amp;isModal=False"/>
    <x v="0"/>
    <x v="0"/>
    <s v="Prestación de servicios profesionales y de apoyo a la gestión, o para la ejecución de trabajos artísticos que sólo puedan encomendarse a determinadas personas naturales;"/>
    <s v="PRESTAR LOS SERVICIOS TÉCNICOS PARA LA GESTIÓN AMBIENTAL-AGROPECUARIA, DEL ÁREA DE GESTIÓN DE DESARROLLO LOCAL DE LA ALCALDÍA LOCAL DE SUMAPAZ"/>
    <x v="0"/>
    <s v="Un Nuevo Contrato Social y Ambiental para la Bogotá del Siglo XXI"/>
    <n v="23"/>
    <x v="1"/>
    <x v="1"/>
    <n v="1634"/>
    <m/>
    <n v="1022988839"/>
    <s v="ALEXANDRA CORTES LOPEZ "/>
    <s v="Persona Natural"/>
    <m/>
    <m/>
    <m/>
    <n v="39000000"/>
    <m/>
    <m/>
    <m/>
    <n v="39000000"/>
    <n v="38740000"/>
    <x v="18"/>
    <d v="2021-03-03T00:00:00"/>
    <d v="2022-01-02T00:00:00"/>
    <n v="305"/>
    <m/>
    <m/>
    <m/>
    <m/>
    <m/>
    <m/>
    <m/>
    <s v="X"/>
    <m/>
    <m/>
    <n v="0.99333333333333329"/>
  </r>
  <r>
    <n v="1"/>
    <s v="CPS-081-2021"/>
    <x v="0"/>
    <s v="FDLS-CD-076-2021"/>
    <s v="https://community.secop.gov.co/Public/Tendering/OpportunityDetail/Index?noticeUID=CO1.NTC.1812000&amp;isFromPublicArea=True&amp;isModal=False"/>
    <x v="0"/>
    <x v="0"/>
    <s v="Prestación de servicios profesionales y de apoyo a la gestión, o para la ejecución de trabajos artísticos que sólo puedan encomendarse a determinadas personas naturales;"/>
    <s v="PRESTAR LOS SERVICIOS DE APOYO LOGÍSTICO Y OPERATIVO PARA LA ALCALDÍA LOCAL DE SUMAPAZ, EN ESPECIAL EN LAS CORREGIDURÍAS DE NAZARETH Y BETANIA"/>
    <x v="0"/>
    <s v="Un Nuevo Contrato Social y Ambiental para la Bogotá del Siglo XXI"/>
    <n v="57"/>
    <x v="0"/>
    <x v="0"/>
    <n v="1696"/>
    <m/>
    <n v="19157189"/>
    <s v="ENRIQUE HUERTAS"/>
    <s v="Persona Natural"/>
    <m/>
    <m/>
    <m/>
    <n v="20700000"/>
    <m/>
    <m/>
    <m/>
    <n v="20700000"/>
    <n v="20562000"/>
    <x v="18"/>
    <d v="2021-03-03T00:00:00"/>
    <d v="2022-01-02T00:00:00"/>
    <n v="305"/>
    <m/>
    <m/>
    <m/>
    <m/>
    <m/>
    <m/>
    <m/>
    <s v="X"/>
    <m/>
    <m/>
    <n v="0.99333333333333329"/>
  </r>
  <r>
    <n v="1"/>
    <s v="CPS-082-2021"/>
    <x v="0"/>
    <s v="FDLS-CD-077-2021"/>
    <s v="https://community.secop.gov.co/Public/Tendering/OpportunityDetail/Index?noticeUID=CO1.NTC.1812642&amp;isFromPublicArea=True&amp;isModal=False"/>
    <x v="0"/>
    <x v="0"/>
    <s v="Prestación de servicios profesionales y de apoyo a la gestión, o para la ejecución de trabajos artísticos que sólo puedan encomendarse a determinadas personas naturales;"/>
    <s v="PRESTAR SUS SERVICIOS PROFESIONALES PARA APOYAR AL EQUIPO DE PRENSA Y COMUNICACIONES DE LA ALCALDÍA LOCAL EN LA CREACIÓN, REALIZACIÓN, PRODUCCIÓN Y EDICIÓN DE VIDEOS, ASÍ COMO EL REGISTRO, EDICIÓN Y LA PRESENTACIÓN DE FOTOGRAFÍAS DE LOS ACONTECIMIENTOS, HECHOS Y EVENTOS EXTERNOS E INTERNOS DE LA ALCALDÍA LOCAL, PARA SER UTILIZADOS COMO INSUMOS DE COMUNICACIÓN EN LOS MEDIOS, ESPECIALMENTE ESCRITOS, DIGITALES Y AUDIOVISUALES"/>
    <x v="0"/>
    <s v="Un Nuevo Contrato Social y Ambiental para la Bogotá del Siglo XXI"/>
    <n v="57"/>
    <x v="0"/>
    <x v="0"/>
    <n v="1696"/>
    <m/>
    <n v="81715533"/>
    <s v="LUIS ANGEL ARROYAVE VILARO"/>
    <s v="Persona Natural"/>
    <m/>
    <m/>
    <m/>
    <n v="43650000"/>
    <m/>
    <m/>
    <m/>
    <n v="43650000"/>
    <n v="7857000"/>
    <x v="18"/>
    <d v="2021-03-04T00:00:00"/>
    <d v="2022-01-03T00:00:00"/>
    <n v="305"/>
    <m/>
    <m/>
    <m/>
    <m/>
    <m/>
    <m/>
    <m/>
    <s v="X"/>
    <m/>
    <m/>
    <n v="0.18"/>
  </r>
  <r>
    <n v="1"/>
    <s v="CPS-083-2021"/>
    <x v="0"/>
    <s v="FDLS-CD-078-2021"/>
    <s v="https://community.secop.gov.co/Public/Tendering/OpportunityDetail/Index?noticeUID=CO1.NTC.1812877&amp;isFromPublicArea=True&amp;isModal=False"/>
    <x v="0"/>
    <x v="0"/>
    <s v="Prestación de servicios profesionales y de apoyo a la gestión, o para la ejecución de trabajos artísticos que sólo puedan encomendarse a determinadas personas naturales;"/>
    <s v="PRESTAR SUS SERVICIOS PROFESIONALES DE APOYO AL ÁREA DE GESTIÓN DE DESARROLLO LOCAL DE LA ALCALDÍA LOCAL DE SUMAPAZ, EN TEMAS DE REACTIVACIÓN ECONÓMICA, EMPLEOS DE EMERGENCIA"/>
    <x v="0"/>
    <s v="Un Nuevo Contrato Social y Ambiental para la Bogotá del Siglo XXI"/>
    <n v="1"/>
    <x v="5"/>
    <x v="1"/>
    <n v="1583"/>
    <m/>
    <n v="1022390655"/>
    <s v="LUIS ALBERTO MARTINEZ SICHACA "/>
    <s v="Persona Natural"/>
    <m/>
    <m/>
    <m/>
    <n v="50000000"/>
    <m/>
    <m/>
    <m/>
    <n v="50000000"/>
    <n v="49666667"/>
    <x v="18"/>
    <d v="2021-03-03T00:00:00"/>
    <d v="2022-01-02T00:00:00"/>
    <n v="305"/>
    <m/>
    <m/>
    <m/>
    <m/>
    <m/>
    <m/>
    <m/>
    <s v="X"/>
    <m/>
    <m/>
    <n v="0.99333333999999995"/>
  </r>
  <r>
    <n v="1"/>
    <s v="CPS-084-2021"/>
    <x v="0"/>
    <s v="FDLS-CD-079-2021"/>
    <s v="https://community.secop.gov.co/Public/Tendering/OpportunityDetail/Index?noticeUID=CO1.NTC.1812078&amp;isFromPublicArea=True&amp;isModal=False"/>
    <x v="0"/>
    <x v="0"/>
    <s v="Prestación de servicios profesionales y de apoyo a la gestión, o para la ejecución de trabajos artísticos que sólo puedan encomendarse a determinadas personas naturales;"/>
    <s v="PRESTAR LOS SERVICIOS PROFESIONALES AL ÁREA DE GESTIÓN DE DESARROLLO LOCAL PARA APOYAR LA PLANEACIÓN, EJECUCIÓN Y SEGUIMIENTO A LOS PROYECTOS DE INVERSIÓN DE MEJORAMIENTO DE VIVIENDA RURAL QUE LE SEAN DESIGNADOS"/>
    <x v="0"/>
    <s v="Un Nuevo Contrato Social y Ambiental para la Bogotá del Siglo XXI"/>
    <n v="19"/>
    <x v="15"/>
    <x v="1"/>
    <n v="1589"/>
    <m/>
    <n v="79889687"/>
    <s v="LUIS CARLOS LOPEZ MENDOZA  "/>
    <s v="Persona Natural"/>
    <m/>
    <m/>
    <m/>
    <n v="70000000"/>
    <m/>
    <m/>
    <m/>
    <n v="70000000"/>
    <n v="69300000"/>
    <x v="18"/>
    <d v="2021-03-04T00:00:00"/>
    <d v="2022-01-03T00:00:00"/>
    <n v="305"/>
    <m/>
    <m/>
    <m/>
    <m/>
    <m/>
    <m/>
    <m/>
    <s v="X"/>
    <m/>
    <m/>
    <n v="0.99"/>
  </r>
  <r>
    <n v="1"/>
    <s v="CPS-085-2021"/>
    <x v="0"/>
    <s v="FDLS-CD-080-2021*"/>
    <s v="https://community.secop.gov.co/Public/Tendering/OpportunityDetail/Index?noticeUID=CO1.NTC.1840702&amp;isFromPublicArea=True&amp;isModal=False"/>
    <x v="0"/>
    <x v="0"/>
    <s v="Prestación de servicios profesionales y de apoyo a la gestión, o para la ejecución de trabajos artísticos que sólo puedan encomendarse a determinadas personas naturales;"/>
    <s v="PRESTAR LOS SERVICIOS COMO OPERARIOS DE LA MAQUINARIA PESADA DE PROPIEDAD O TENENCIA DEL FONDO DE DESARROLLO LOCAL DE SUMAPAZ"/>
    <x v="0"/>
    <s v="Un Nuevo Contrato Social y Ambiental para la Bogotá del Siglo XXI"/>
    <n v="57"/>
    <x v="0"/>
    <x v="0"/>
    <n v="1696"/>
    <m/>
    <n v="1032656287"/>
    <s v="ALBEIRO BARBOSA CIFUENTES"/>
    <s v="Persona Natural"/>
    <m/>
    <m/>
    <m/>
    <n v="22950000"/>
    <m/>
    <n v="1"/>
    <n v="2550000"/>
    <n v="25500000"/>
    <n v="24310000"/>
    <x v="19"/>
    <d v="2021-03-15T00:00:00"/>
    <d v="2022-01-14T00:00:00"/>
    <n v="305"/>
    <n v="1"/>
    <n v="30"/>
    <m/>
    <m/>
    <m/>
    <m/>
    <m/>
    <s v="X"/>
    <m/>
    <m/>
    <n v="0.95333333333333337"/>
  </r>
  <r>
    <n v="1"/>
    <s v="CPS-086-2021"/>
    <x v="0"/>
    <s v="FDLS-CD-080-2021*"/>
    <s v="https://community.secop.gov.co/Public/Tendering/OpportunityDetail/Index?noticeUID=CO1.NTC.1840702&amp;isFromPublicArea=True&amp;isModal=False"/>
    <x v="0"/>
    <x v="0"/>
    <s v="Prestación de servicios profesionales y de apoyo a la gestión, o para la ejecución de trabajos artísticos que sólo puedan encomendarse a determinadas personas naturales;"/>
    <s v="PRESTAR LOS SERVICIOS COMO OPERARIOS DE LA MAQUINARIA PESADA DE PROPIEDAD O TENENCIA DEL FONDO DE DESARROLLO LOCAL DE SUMAPAZ"/>
    <x v="0"/>
    <s v="Un Nuevo Contrato Social y Ambiental para la Bogotá del Siglo XXI"/>
    <n v="57"/>
    <x v="0"/>
    <x v="0"/>
    <n v="1696"/>
    <m/>
    <n v="1022938049"/>
    <s v="ALEXANDER BUSTOS CHAVARRO"/>
    <s v="Persona Natural"/>
    <m/>
    <m/>
    <m/>
    <n v="22950000"/>
    <m/>
    <n v="1"/>
    <n v="2550000"/>
    <n v="25500000"/>
    <n v="24310000"/>
    <x v="19"/>
    <d v="2021-03-15T00:00:00"/>
    <d v="2022-01-14T00:00:00"/>
    <n v="305"/>
    <n v="1"/>
    <n v="30"/>
    <m/>
    <m/>
    <m/>
    <m/>
    <m/>
    <s v="X"/>
    <m/>
    <m/>
    <n v="0.95333333333333337"/>
  </r>
  <r>
    <n v="1"/>
    <s v="CPS-087-2021"/>
    <x v="0"/>
    <s v="FDLS-CD-080-2021*"/>
    <s v="https://community.secop.gov.co/Public/Tendering/OpportunityDetail/Index?noticeUID=CO1.NTC.1840702&amp;isFromPublicArea=True&amp;isModal=False"/>
    <x v="0"/>
    <x v="0"/>
    <s v="Prestación de servicios profesionales y de apoyo a la gestión, o para la ejecución de trabajos artísticos que sólo puedan encomendarse a determinadas personas naturales;"/>
    <s v="PRESTAR LOS SERVICIOS COMO OPERARIOS DE LA MAQUINARIA PESADA DE PROPIEDAD O TENENCIA DEL FONDO DE DESARROLLO LOCAL DE SUMAPAZ"/>
    <x v="0"/>
    <s v="Un Nuevo Contrato Social y Ambiental para la Bogotá del Siglo XXI"/>
    <n v="57"/>
    <x v="0"/>
    <x v="0"/>
    <n v="1696"/>
    <m/>
    <n v="79462118"/>
    <s v="ERNESTO GUEVARA GONZALEZ"/>
    <s v="Persona Natural"/>
    <m/>
    <m/>
    <m/>
    <n v="22950000"/>
    <m/>
    <n v="1"/>
    <n v="2550000"/>
    <n v="25500000"/>
    <n v="24310000"/>
    <x v="19"/>
    <d v="2021-03-15T00:00:00"/>
    <d v="2022-01-14T00:00:00"/>
    <n v="305"/>
    <n v="1"/>
    <n v="30"/>
    <m/>
    <m/>
    <m/>
    <m/>
    <m/>
    <s v="X"/>
    <m/>
    <m/>
    <n v="0.95333333333333337"/>
  </r>
  <r>
    <n v="1"/>
    <s v="CPS-088-2021"/>
    <x v="0"/>
    <s v="FDLS-CD-080-2021*"/>
    <s v="https://community.secop.gov.co/Public/Tendering/OpportunityDetail/Index?noticeUID=CO1.NTC.1840702&amp;isFromPublicArea=True&amp;isModal=False"/>
    <x v="0"/>
    <x v="0"/>
    <s v="Prestación de servicios profesionales y de apoyo a la gestión, o para la ejecución de trabajos artísticos que sólo puedan encomendarse a determinadas personas naturales;"/>
    <s v="PRESTAR LOS SERVICIOS COMO OPERARIOS DE LA MAQUINARIA PESADA DE PROPIEDAD O TENENCIA DEL FONDO DE DESARROLLO LOCAL DE SUMAPAZ"/>
    <x v="0"/>
    <s v="Un Nuevo Contrato Social y Ambiental para la Bogotá del Siglo XXI"/>
    <n v="57"/>
    <x v="0"/>
    <x v="0"/>
    <n v="1696"/>
    <m/>
    <n v="80451743"/>
    <s v="SALOMON ROMERO PALACIOS"/>
    <s v="Persona Natural"/>
    <m/>
    <m/>
    <m/>
    <n v="22950000"/>
    <m/>
    <n v="1"/>
    <n v="2550000"/>
    <n v="25500000"/>
    <n v="24310000"/>
    <x v="19"/>
    <d v="2021-03-15T00:00:00"/>
    <d v="2022-01-14T00:00:00"/>
    <n v="305"/>
    <n v="1"/>
    <n v="30"/>
    <m/>
    <m/>
    <m/>
    <m/>
    <m/>
    <s v="X"/>
    <m/>
    <m/>
    <n v="0.95333333333333337"/>
  </r>
  <r>
    <n v="1"/>
    <s v="CPS-089-2021"/>
    <x v="0"/>
    <s v="FDLS-CD-080-2021*"/>
    <s v="https://community.secop.gov.co/Public/Tendering/OpportunityDetail/Index?noticeUID=CO1.NTC.1840702&amp;isFromPublicArea=True&amp;isModal=False"/>
    <x v="0"/>
    <x v="0"/>
    <s v="Prestación de servicios profesionales y de apoyo a la gestión, o para la ejecución de trabajos artísticos que sólo puedan encomendarse a determinadas personas naturales;"/>
    <s v="PRESTAR LOS SERVICIOS COMO OPERARIOS DE LA MAQUINARIA PESADA DE PROPIEDAD O TENENCIA DEL FONDO DE DESARROLLO LOCAL DE SUMAPAZ"/>
    <x v="0"/>
    <s v="Un Nuevo Contrato Social y Ambiental para la Bogotá del Siglo XXI"/>
    <n v="57"/>
    <x v="0"/>
    <x v="0"/>
    <n v="1696"/>
    <m/>
    <n v="79565214"/>
    <s v="NEIDER MOLINA REY"/>
    <s v="Persona Natural"/>
    <m/>
    <m/>
    <m/>
    <n v="22950000"/>
    <m/>
    <n v="1"/>
    <n v="2550000"/>
    <n v="25500000"/>
    <n v="24310000"/>
    <x v="19"/>
    <d v="2021-03-15T00:00:00"/>
    <d v="2022-01-14T00:00:00"/>
    <n v="305"/>
    <n v="1"/>
    <n v="30"/>
    <m/>
    <m/>
    <m/>
    <m/>
    <m/>
    <s v="X"/>
    <m/>
    <m/>
    <n v="0.95333333333333337"/>
  </r>
  <r>
    <n v="1"/>
    <s v="CPS-090-2021"/>
    <x v="0"/>
    <s v="FDLS-CD-080-2021*"/>
    <s v="https://community.secop.gov.co/Public/Tendering/OpportunityDetail/Index?noticeUID=CO1.NTC.1840702&amp;isFromPublicArea=True&amp;isModal=False"/>
    <x v="0"/>
    <x v="0"/>
    <s v="Prestación de servicios profesionales y de apoyo a la gestión, o para la ejecución de trabajos artísticos que sólo puedan encomendarse a determinadas personas naturales;"/>
    <s v="PRESTAR LOS SERVICIOS COMO OPERARIOS DE LA MAQUINARIA PESADA DE PROPIEDAD O TENENCIA DEL FONDO DE DESARROLLO LOCAL DE SUMAPAZ"/>
    <x v="0"/>
    <s v="Un Nuevo Contrato Social y Ambiental para la Bogotá del Siglo XXI"/>
    <n v="57"/>
    <x v="0"/>
    <x v="0"/>
    <n v="1696"/>
    <m/>
    <n v="1070750533"/>
    <s v="RAFAEL ANTONIO LARA SANABRIA"/>
    <s v="Persona Natural"/>
    <m/>
    <m/>
    <m/>
    <n v="22950000"/>
    <m/>
    <n v="1"/>
    <n v="2550000"/>
    <n v="25500000"/>
    <n v="24310000"/>
    <x v="19"/>
    <d v="2021-03-15T00:00:00"/>
    <d v="2022-01-14T00:00:00"/>
    <n v="305"/>
    <n v="1"/>
    <n v="30"/>
    <m/>
    <m/>
    <m/>
    <m/>
    <m/>
    <s v="X"/>
    <m/>
    <m/>
    <n v="0.95333333333333337"/>
  </r>
  <r>
    <n v="1"/>
    <s v="CPS-091-2021"/>
    <x v="0"/>
    <s v="FDLS-CD-080-2021*"/>
    <s v="https://community.secop.gov.co/Public/Tendering/OpportunityDetail/Index?noticeUID=CO1.NTC.1840702&amp;isFromPublicArea=True&amp;isModal=False"/>
    <x v="0"/>
    <x v="0"/>
    <s v="Prestación de servicios profesionales y de apoyo a la gestión, o para la ejecución de trabajos artísticos que sólo puedan encomendarse a determinadas personas naturales;"/>
    <s v="PRESTAR LOS SERVICIOS COMO OPERARIOS DE LA MAQUINARIA PESADA DE PROPIEDAD O TENENCIA DEL FONDO DE DESARROLLO LOCAL DE SUMAPAZ"/>
    <x v="0"/>
    <s v="Un Nuevo Contrato Social y Ambiental para la Bogotá del Siglo XXI"/>
    <n v="57"/>
    <x v="0"/>
    <x v="0"/>
    <n v="1696"/>
    <m/>
    <n v="1023037487"/>
    <s v="JHONATAN VALBUENA VERGARA"/>
    <s v="Persona Natural"/>
    <m/>
    <m/>
    <m/>
    <n v="22950000"/>
    <m/>
    <m/>
    <m/>
    <n v="22950000"/>
    <n v="5780000"/>
    <x v="19"/>
    <d v="2021-03-15T00:00:00"/>
    <d v="2021-12-22T00:00:00"/>
    <n v="273"/>
    <m/>
    <m/>
    <m/>
    <m/>
    <m/>
    <m/>
    <m/>
    <m/>
    <s v="X"/>
    <m/>
    <n v="0.25185185185185183"/>
  </r>
  <r>
    <n v="1"/>
    <s v="CPS-092-2021"/>
    <x v="0"/>
    <s v="FDLS-CD-081-2021"/>
    <s v="https://community.secop.gov.co/Public/Tendering/OpportunityDetail/Index?noticeUID=CO1.NTC.1814511&amp;isFromPublicArea=True&amp;isModal=False"/>
    <x v="0"/>
    <x v="0"/>
    <s v="Prestación de servicios profesionales y de apoyo a la gestión, o para la ejecución de trabajos artísticos que sólo puedan encomendarse a determinadas personas naturales;"/>
    <s v="PRESTAR LOS SERVICIOS PROFESIONALES AL ÁREA DE GESTIÓN DE DESARROLLO LOCAL PARA APOYAR LA PLANEACIÓN, EJECUCIÓN Y SEGUIMIENTO DE LOS PROYECTOS DE INVERSIÓN RELACIONADOS CON LAS OBRAS DE MITIGACIÓN A DESARROLLAR POR EL FDLS"/>
    <x v="0"/>
    <s v="Un Nuevo Contrato Social y Ambiental para la Bogotá del Siglo XXI"/>
    <n v="30"/>
    <x v="10"/>
    <x v="4"/>
    <n v="1652"/>
    <m/>
    <n v="1090424977"/>
    <s v="JUAN DAVID CORTES GOMEZ"/>
    <s v="Persona Natural"/>
    <m/>
    <m/>
    <m/>
    <n v="57000000"/>
    <m/>
    <m/>
    <m/>
    <n v="57000000"/>
    <n v="50730000"/>
    <x v="18"/>
    <d v="2021-03-04T00:00:00"/>
    <d v="2022-01-03T00:00:00"/>
    <n v="274"/>
    <m/>
    <m/>
    <m/>
    <m/>
    <m/>
    <m/>
    <m/>
    <s v="X"/>
    <m/>
    <m/>
    <n v="0.89"/>
  </r>
  <r>
    <n v="1"/>
    <s v="CPS-093-2021"/>
    <x v="0"/>
    <s v="FDLS-CD-082-2021"/>
    <s v="https://community.secop.gov.co/Public/Tendering/OpportunityDetail/Index?noticeUID=CO1.NTC.1818969&amp;isFromPublicArea=True&amp;isModal=False"/>
    <x v="0"/>
    <x v="0"/>
    <s v="Prestación de servicios profesionales y de apoyo a la gestión, o para la ejecución de trabajos artísticos que sólo puedan encomendarse a determinadas personas naturales;"/>
    <s v="PRESTAR LOS SERVICIOS PROFESIONALES ESPECIALIZADOS AL ÁREA DE GESTIÓN DEL DESARROLLO LOCAL DE LA ALCALDÍA LOCAL DE SUMAPAZ"/>
    <x v="0"/>
    <s v="Un Nuevo Contrato Social y Ambiental para la Bogotá del Siglo XXI"/>
    <n v="57"/>
    <x v="0"/>
    <x v="0"/>
    <n v="1696"/>
    <m/>
    <n v="79625519"/>
    <s v="JAIME ANTONIO MAHECHA QUINTERO"/>
    <s v="Persona Natural"/>
    <m/>
    <m/>
    <m/>
    <n v="75000000"/>
    <m/>
    <m/>
    <m/>
    <n v="75000000"/>
    <n v="75000000"/>
    <x v="17"/>
    <d v="2021-03-04T00:00:00"/>
    <d v="2022-01-03T00:00:00"/>
    <n v="274"/>
    <m/>
    <m/>
    <m/>
    <m/>
    <m/>
    <m/>
    <m/>
    <s v="X"/>
    <m/>
    <m/>
    <n v="1"/>
  </r>
  <r>
    <n v="1"/>
    <s v="CPS-094-2021"/>
    <x v="0"/>
    <s v="FDLS-CD-083-2021"/>
    <s v="https://community.secop.gov.co/Public/Tendering/OpportunityDetail/Index?noticeUID=CO1.NTC.1823158&amp;isFromPublicArea=True&amp;isModal=False"/>
    <x v="0"/>
    <x v="0"/>
    <s v="Prestación de servicios profesionales y de apoyo a la gestión, o para la ejecución de trabajos artísticos que sólo puedan encomendarse a determinadas personas naturales;"/>
    <s v="PRESTAR LOS SERVICIOS PROFESIONALES PARA APOYAR LA PLANEACIÓN, EJECUCIÓN Y SEGUIMIENTO DE LOS PROYECTOS DE INVERSIÓN EN TEMAS DE CULTURA QUE EJECUTE EL FONDO DE DESARROLLO LOCAL DE SUMAPAZ"/>
    <x v="0"/>
    <s v="Un Nuevo Contrato Social y Ambiental para la Bogotá del Siglo XXI"/>
    <n v="57"/>
    <x v="0"/>
    <x v="0"/>
    <n v="1696"/>
    <m/>
    <n v="28723701"/>
    <s v="LUZ YOLANDA LEON FLOREZ "/>
    <s v="Persona Natural"/>
    <m/>
    <m/>
    <m/>
    <n v="57000000"/>
    <m/>
    <m/>
    <m/>
    <n v="57000000"/>
    <n v="49970000"/>
    <x v="20"/>
    <d v="2021-03-08T00:00:00"/>
    <d v="2022-01-07T00:00:00"/>
    <n v="305"/>
    <m/>
    <m/>
    <m/>
    <m/>
    <m/>
    <m/>
    <m/>
    <s v="X"/>
    <m/>
    <m/>
    <n v="0.87666666666666671"/>
  </r>
  <r>
    <n v="1"/>
    <s v="CPS-095-2021"/>
    <x v="0"/>
    <s v="FDLS-CD-084-2021"/>
    <s v="https://community.secop.gov.co/Public/Tendering/OpportunityDetail/Index?noticeUID=CO1.NTC.1823712&amp;isFromPublicArea=True&amp;isModal=False"/>
    <x v="0"/>
    <x v="0"/>
    <s v="Prestación de servicios profesionales y de apoyo a la gestión, o para la ejecución de trabajos artísticos que sólo puedan encomendarse a determinadas personas naturales;"/>
    <s v="PRESTAR LOS SERVICIOS COMO CONDUCTOR DEL CARROTANQUE DE PROPIEDAD DEL FONDO DE DESARROLLO LOCAL DE SUMAPAZ"/>
    <x v="0"/>
    <s v="Un Nuevo Contrato Social y Ambiental para la Bogotá del Siglo XXI"/>
    <n v="57"/>
    <x v="0"/>
    <x v="0"/>
    <n v="1696"/>
    <m/>
    <n v="1032656406"/>
    <s v="FABIAN LEONARDO PULIDO MORENO"/>
    <s v="Persona Natural"/>
    <m/>
    <m/>
    <m/>
    <n v="25500000"/>
    <m/>
    <n v="1"/>
    <n v="2550000"/>
    <n v="28050000"/>
    <n v="24905000"/>
    <x v="20"/>
    <d v="2021-03-08T00:00:00"/>
    <d v="2022-02-07T00:00:00"/>
    <n v="336"/>
    <n v="1"/>
    <n v="30"/>
    <m/>
    <m/>
    <m/>
    <m/>
    <m/>
    <s v="X"/>
    <m/>
    <m/>
    <n v="0.88787878787878793"/>
  </r>
  <r>
    <n v="1"/>
    <s v="CPS-096-2021"/>
    <x v="0"/>
    <s v="FDLS-MC-066-2021"/>
    <s v="https://community.secop.gov.co/Public/Tendering/OpportunityDetail/Index?noticeUID=CO1.NTC.1802527&amp;isFromPublicArea=True&amp;isModal=False"/>
    <x v="1"/>
    <x v="1"/>
    <s v="No aplica"/>
    <s v="CONTRATAR LA PRESTACION DE SERVICIOS DE VIGILANCIA Y SEGURIDAD PRIVADA CON ARMAS, PARA LAS SEDES DE LA ALCALDIA LOCAL DE SUMAPAZ"/>
    <x v="1"/>
    <s v="Un Nuevo Contrato Social y Ambiental para la Bogotá del Siglo XXI"/>
    <s v="No aplica"/>
    <x v="16"/>
    <x v="5"/>
    <m/>
    <n v="1"/>
    <n v="860518862"/>
    <s v="SEGURIDAD LAS AMERICAS LTDA SEGURIAMERICAS LTDA"/>
    <s v="Persona Jurídica"/>
    <m/>
    <m/>
    <m/>
    <n v="25293289"/>
    <m/>
    <n v="2"/>
    <n v="12646644"/>
    <n v="37939933"/>
    <n v="37939933"/>
    <x v="20"/>
    <d v="2021-03-06T00:00:00"/>
    <d v="2021-04-25T00:00:00"/>
    <n v="50"/>
    <n v="2"/>
    <n v="17"/>
    <m/>
    <m/>
    <m/>
    <m/>
    <m/>
    <m/>
    <m/>
    <s v="X"/>
    <n v="1"/>
  </r>
  <r>
    <n v="1"/>
    <s v="CPS-097-2021"/>
    <x v="0"/>
    <s v="FDLS-CD-085-2021"/>
    <s v="https://community.secop.gov.co/Public/Tendering/OpportunityDetail/Index?noticeUID=CO1.NTC.1828826&amp;isFromPublicArea=True&amp;isModal=False"/>
    <x v="0"/>
    <x v="0"/>
    <s v="Prestación de servicios profesionales y de apoyo a la gestión, o para la ejecución de trabajos artísticos que sólo puedan encomendarse a determinadas personas naturales;"/>
    <s v="PRESTAR LOS SERVICIOS COMO AUXILIAR ADMINISTRATIVO PARA EL CENTRO DE SERVICIOS DE SANTA ROSA"/>
    <x v="0"/>
    <s v="Un Nuevo Contrato Social y Ambiental para la Bogotá del Siglo XXI"/>
    <n v="57"/>
    <x v="0"/>
    <x v="0"/>
    <n v="1696"/>
    <m/>
    <n v="1023019730"/>
    <s v="EDISON FERNEY MARTINEZ MOLINA"/>
    <s v="Persona Natural"/>
    <m/>
    <m/>
    <m/>
    <n v="23000000"/>
    <m/>
    <m/>
    <m/>
    <n v="23000000"/>
    <n v="18663333"/>
    <x v="21"/>
    <d v="2021-03-13T00:00:00"/>
    <d v="2022-05-12T00:00:00"/>
    <n v="303"/>
    <m/>
    <m/>
    <n v="1022943098"/>
    <s v="GLORIA YOLANDA DIMATE RICO"/>
    <d v="2021-05-18T00:00:00"/>
    <n v="17863334"/>
    <m/>
    <s v="X"/>
    <m/>
    <m/>
    <n v="0.81144926086956526"/>
  </r>
  <r>
    <n v="1"/>
    <s v="CPS-098-2021"/>
    <x v="0"/>
    <s v="FDLS-CD-086-2021"/>
    <s v="https://community.secop.gov.co/Public/Tendering/OpportunityDetail/Index?noticeUID=CO1.NTC.1838618&amp;isFromPublicArea=True&amp;isModal=False"/>
    <x v="0"/>
    <x v="0"/>
    <s v="Prestación de servicios profesionales y de apoyo a la gestión, o para la ejecución de trabajos artísticos que sólo puedan encomendarse a determinadas personas naturales;"/>
    <s v="PRESTAR LOS SERVICIOS COMO AUXILIAR ADMINISTRATIVO EN LOS TEMAS FINANCIEROS DEL ÁREA DE GESTIÓN DE DESARROLLO LOCAL DE LA ALCALDÍA LOCAL DE SUMAPAZ"/>
    <x v="0"/>
    <s v="Un Nuevo Contrato Social y Ambiental para la Bogotá del Siglo XXI"/>
    <n v="57"/>
    <x v="0"/>
    <x v="0"/>
    <n v="1696"/>
    <m/>
    <n v="52809596"/>
    <s v="MARTHA LILIANA CARRERO VILLAMIL"/>
    <s v="Persona Natural"/>
    <m/>
    <m/>
    <m/>
    <n v="26000000"/>
    <m/>
    <m/>
    <m/>
    <n v="26000000"/>
    <n v="24960000"/>
    <x v="22"/>
    <d v="2021-03-13T00:00:00"/>
    <d v="2022-01-12T00:00:00"/>
    <n v="305"/>
    <m/>
    <m/>
    <m/>
    <m/>
    <m/>
    <m/>
    <m/>
    <s v="X"/>
    <m/>
    <m/>
    <n v="0.96"/>
  </r>
  <r>
    <n v="1"/>
    <s v="CPS-099-2021"/>
    <x v="0"/>
    <s v="FDLS-CD-087-2021"/>
    <s v="https://community.secop.gov.co/Public/Tendering/OpportunityDetail/Index?noticeUID=CO1.NTC.1838491&amp;isFromPublicArea=True&amp;isModal=False"/>
    <x v="0"/>
    <x v="0"/>
    <s v="Prestación de servicios profesionales y de apoyo a la gestión, o para la ejecución de trabajos artísticos que sólo puedan encomendarse a determinadas personas naturales;"/>
    <s v="PRESTAR LOS SERVICIOS COMO AYUDANTES DE MAQUINARIA PESADA DE PROPIEDAD O TENENCIA DEL FONDO DE DESARROLLO LOCAL DE SUMAPAZ"/>
    <x v="0"/>
    <s v="Un Nuevo Contrato Social y Ambiental para la Bogotá del Siglo XXI"/>
    <n v="57"/>
    <x v="0"/>
    <x v="0"/>
    <n v="1696"/>
    <m/>
    <n v="1055314053"/>
    <s v="EDISON JOAQUIN BECERRA GONZALEZ"/>
    <s v="Persona Natural"/>
    <m/>
    <m/>
    <m/>
    <n v="25000000"/>
    <m/>
    <m/>
    <m/>
    <n v="25000000"/>
    <n v="24083333"/>
    <x v="22"/>
    <d v="2021-03-12T00:00:00"/>
    <d v="2022-01-11T00:00:00"/>
    <n v="305"/>
    <m/>
    <m/>
    <m/>
    <m/>
    <m/>
    <m/>
    <m/>
    <s v="X"/>
    <m/>
    <m/>
    <n v="0.96333332000000005"/>
  </r>
  <r>
    <n v="1"/>
    <s v="CPS-100-2021"/>
    <x v="0"/>
    <s v="FDLS-CD-088-2021"/>
    <s v="https://community.secop.gov.co/Public/Tendering/OpportunityDetail/Index?noticeUID=CO1.NTC.1839097&amp;isFromPublicArea=True&amp;isModal=False"/>
    <x v="0"/>
    <x v="0"/>
    <s v="Prestación de servicios profesionales y de apoyo a la gestión, o para la ejecución de trabajos artísticos que sólo puedan encomendarse a determinadas personas naturales;"/>
    <s v="PRESTAR LOS SERVICIOS COMO CONDUCTOR DE VEHÍCULOS PESADOS DE PROPIEDAD O TENENCIA DEL FONDO DE DESARROLLO LOCAL DE SUMAPAZ"/>
    <x v="0"/>
    <s v="Un Nuevo Contrato Social y Ambiental para la Bogotá del Siglo XXI"/>
    <n v="57"/>
    <x v="0"/>
    <x v="0"/>
    <n v="1696"/>
    <m/>
    <n v="79632409"/>
    <s v="GERMAN ROMERO ROMAN"/>
    <s v="Persona Natural"/>
    <m/>
    <m/>
    <m/>
    <n v="25500000"/>
    <m/>
    <m/>
    <m/>
    <n v="25500000"/>
    <n v="24565000"/>
    <x v="22"/>
    <d v="2021-03-12T00:00:00"/>
    <d v="2022-01-11T00:00:00"/>
    <n v="305"/>
    <m/>
    <m/>
    <m/>
    <m/>
    <m/>
    <m/>
    <m/>
    <s v="X"/>
    <m/>
    <m/>
    <n v="0.96333333333333337"/>
  </r>
  <r>
    <n v="1"/>
    <s v="CPS-101-2021"/>
    <x v="0"/>
    <s v="FDLS-CD-089-2021"/>
    <s v="https://community.secop.gov.co/Public/Tendering/OpportunityDetail/Index?noticeUID=CO1.NTC.1838812&amp;isFromPublicArea=True&amp;isModal=False"/>
    <x v="0"/>
    <x v="0"/>
    <s v="Prestación de servicios profesionales y de apoyo a la gestión, o para la ejecución de trabajos artísticos que sólo puedan encomendarse a determinadas personas naturales;"/>
    <s v="PRESTAR SUS SERVICIOS PROFESIONALES PARA APOYAR AL EQUIPO DE PRENSA Y COMUNICACIONES DE LA ALCALDÍA LOCAL EN LA  REALIZACIÓN DE PRODUCTOS Y PIEZAS DIGITALES, IMPRESAS Y PUBLICITARIAS DE GRAN FORMATO Y DE ANIMACIÓN GRÁFICA, ASÍ COMO APOYAR LA PRODUCCIÓN Y MONTAJE DE EVENTOS"/>
    <x v="0"/>
    <s v="Un Nuevo Contrato Social y Ambiental para la Bogotá del Siglo XXI"/>
    <n v="57"/>
    <x v="0"/>
    <x v="0"/>
    <n v="1696"/>
    <m/>
    <n v="1012368691"/>
    <s v="JENNY VIVIANA CASTAÑEDA RAMIREZ"/>
    <s v="Persona Natural"/>
    <m/>
    <m/>
    <m/>
    <n v="49500000"/>
    <m/>
    <n v="1"/>
    <n v="5500000"/>
    <n v="55000000"/>
    <n v="52800000"/>
    <x v="22"/>
    <d v="2021-03-13T00:00:00"/>
    <d v="2022-01-12T00:00:00"/>
    <n v="305"/>
    <n v="1"/>
    <n v="30"/>
    <m/>
    <m/>
    <m/>
    <m/>
    <m/>
    <s v="X"/>
    <m/>
    <m/>
    <n v="0.96"/>
  </r>
  <r>
    <n v="1"/>
    <s v="CPS-102-2021"/>
    <x v="0"/>
    <s v="FDLS-CD-090-2021"/>
    <s v="https://community.secop.gov.co/Public/Tendering/OpportunityDetail/Index?noticeUID=CO1.NTC.1838280&amp;isFromPublicArea=True&amp;isModal=False"/>
    <x v="0"/>
    <x v="0"/>
    <s v="Prestación de servicios profesionales y de apoyo a la gestión, o para la ejecución de trabajos artísticos que sólo puedan encomendarse a determinadas personas naturales;"/>
    <s v="PRESTAR LOS SERVICIOS DE APOYO ADMINISTRATIVO EN LOS PROCESOS QUE SE ADELANTAN EN EL ALMACÉN DE LA ALCALDÍA LOCAL DE  SUMAPAZ"/>
    <x v="0"/>
    <s v="Un Nuevo Contrato Social y Ambiental para la Bogotá del Siglo XXI"/>
    <n v="57"/>
    <x v="0"/>
    <x v="0"/>
    <n v="1696"/>
    <m/>
    <n v="1030591646"/>
    <s v="ANDREI ESTEBAN VARGAS BENITEZ "/>
    <s v="Persona Natural"/>
    <m/>
    <m/>
    <m/>
    <n v="7800000"/>
    <m/>
    <m/>
    <m/>
    <n v="7800000"/>
    <n v="7800000"/>
    <x v="22"/>
    <d v="2021-03-12T00:00:00"/>
    <d v="2021-06-11T00:00:00"/>
    <n v="91"/>
    <m/>
    <m/>
    <m/>
    <m/>
    <m/>
    <m/>
    <m/>
    <m/>
    <s v="X"/>
    <m/>
    <n v="1"/>
  </r>
  <r>
    <n v="1"/>
    <s v="CPS-103-2021"/>
    <x v="0"/>
    <s v="FDLS-CD-091-2021"/>
    <s v="https://community.secop.gov.co/Public/Tendering/OpportunityDetail/Index?noticeUID=CO1.NTC.1849107&amp;isFromPublicArea=True&amp;isModal=False"/>
    <x v="0"/>
    <x v="0"/>
    <s v="Prestación de servicios profesionales y de apoyo a la gestión, o para la ejecución de trabajos artísticos que sólo puedan encomendarse a determinadas personas naturales;"/>
    <s v="PRESTAR LOS SERVICIOS COMO CONDUCTOR DE VEHÍCULOS PESADOS DE PROPIEDAD O TENENCIA DEL FONDO DE DESARROLLO LOCAL DE  SUMAPAZ"/>
    <x v="0"/>
    <s v="Un Nuevo Contrato Social y Ambiental para la Bogotá del Siglo XXI"/>
    <n v="57"/>
    <x v="0"/>
    <x v="0"/>
    <n v="1696"/>
    <m/>
    <n v="80742188"/>
    <s v="EDUAR IVAN AVENDAÑO BAUTISTA"/>
    <s v="Persona Natural"/>
    <m/>
    <m/>
    <m/>
    <n v="25500000"/>
    <m/>
    <m/>
    <m/>
    <n v="25500000"/>
    <n v="24140000"/>
    <x v="23"/>
    <d v="2021-03-17T00:00:00"/>
    <d v="2022-01-16T00:00:00"/>
    <n v="305"/>
    <m/>
    <m/>
    <m/>
    <m/>
    <m/>
    <m/>
    <m/>
    <s v="X"/>
    <m/>
    <m/>
    <n v="0.94666666666666666"/>
  </r>
  <r>
    <n v="1"/>
    <s v="CPS-104-2021"/>
    <x v="0"/>
    <s v="FDLS-CD-091-2021"/>
    <s v="https://community.secop.gov.co/Public/Tendering/OpportunityDetail/Index?noticeUID=CO1.NTC.1849107&amp;isFromPublicArea=True&amp;isModal=False"/>
    <x v="0"/>
    <x v="0"/>
    <s v="Prestación de servicios profesionales y de apoyo a la gestión, o para la ejecución de trabajos artísticos que sólo puedan encomendarse a determinadas personas naturales;"/>
    <s v="PRESTAR LOS SERVICIOS COMO CONDUCTOR DE VEHÍCULOS PESADOS DE PROPIEDAD O TENENCIA DEL FONDO DE DESARROLLO LOCAL DE SUMAPAZ"/>
    <x v="0"/>
    <s v="Un Nuevo Contrato Social y Ambiental para la Bogotá del Siglo XXI"/>
    <n v="57"/>
    <x v="0"/>
    <x v="0"/>
    <n v="1696"/>
    <m/>
    <n v="79819196"/>
    <s v="LEMBER CONTRERAS MARROQUIN"/>
    <s v="Persona Natural"/>
    <m/>
    <m/>
    <m/>
    <n v="25500000"/>
    <m/>
    <m/>
    <m/>
    <n v="25500000"/>
    <n v="24140000"/>
    <x v="23"/>
    <d v="2021-03-17T00:00:00"/>
    <d v="2022-01-16T00:00:00"/>
    <n v="305"/>
    <m/>
    <m/>
    <m/>
    <m/>
    <m/>
    <m/>
    <m/>
    <s v="X"/>
    <m/>
    <m/>
    <n v="0.94666666666666666"/>
  </r>
  <r>
    <n v="1"/>
    <s v="CPS-105-2021"/>
    <x v="0"/>
    <s v="FDLS-CD-088-2021"/>
    <s v="https://community.secop.gov.co/Public/Tendering/OpportunityDetail/Index?noticeUID=CO1.NTC.1839097&amp;isFromPublicArea=True&amp;isModal=False"/>
    <x v="0"/>
    <x v="0"/>
    <s v="Prestación de servicios profesionales y de apoyo a la gestión, o para la ejecución de trabajos artísticos que sólo puedan encomendarse a determinadas personas naturales;"/>
    <s v="PRESTAR LOS SERVICIOS COMO CONDUCTOR DE VEHÍCULOS PESADOS DE PROPIEDAD O TENENCIA DEL FONDO DE DESARROLLO LOCAL DE SUMAPAZ"/>
    <x v="0"/>
    <s v="Un Nuevo Contrato Social y Ambiental para la Bogotá del Siglo XXI"/>
    <n v="57"/>
    <x v="0"/>
    <x v="0"/>
    <n v="1696"/>
    <m/>
    <n v="1032656218"/>
    <s v="DIEGO YOHANY REY CHINGATE"/>
    <s v="Persona Natural"/>
    <m/>
    <m/>
    <m/>
    <n v="25500000"/>
    <m/>
    <m/>
    <m/>
    <n v="25500000"/>
    <n v="21675000"/>
    <x v="22"/>
    <d v="2021-03-16T00:00:00"/>
    <d v="2022-01-15T00:00:00"/>
    <n v="305"/>
    <m/>
    <m/>
    <m/>
    <m/>
    <m/>
    <m/>
    <m/>
    <s v="X"/>
    <m/>
    <m/>
    <n v="0.85"/>
  </r>
  <r>
    <n v="1"/>
    <s v="CPS-106-2021"/>
    <x v="0"/>
    <s v="FDLS-CD-093-2021"/>
    <s v="https://community.secop.gov.co/Public/Tendering/OpportunityDetail/Index?noticeUID=CO1.NTC.1840862&amp;isFromPublicArea=True&amp;isModal=False"/>
    <x v="0"/>
    <x v="0"/>
    <s v="Prestación de servicios profesionales y de apoyo a la gestión, o para la ejecución de trabajos artísticos que sólo puedan encomendarse a determinadas personas naturales;"/>
    <s v="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SUMAPAZ"/>
    <x v="0"/>
    <s v="Un Nuevo Contrato Social y Ambiental para la Bogotá del Siglo XXI"/>
    <n v="1"/>
    <x v="5"/>
    <x v="1"/>
    <n v="1583"/>
    <m/>
    <n v="52372021"/>
    <s v="MILENY HILARION RIOS"/>
    <s v="Persona Natural"/>
    <m/>
    <m/>
    <m/>
    <n v="43650000"/>
    <m/>
    <m/>
    <m/>
    <n v="43650000"/>
    <n v="42049500"/>
    <x v="19"/>
    <d v="2021-03-12T00:00:00"/>
    <d v="2022-01-11T00:00:00"/>
    <n v="305"/>
    <m/>
    <m/>
    <m/>
    <m/>
    <m/>
    <m/>
    <m/>
    <s v="X"/>
    <m/>
    <m/>
    <n v="0.96333333333333337"/>
  </r>
  <r>
    <n v="1"/>
    <s v="CPS-107-2021"/>
    <x v="0"/>
    <s v="FDLS-CD-094-2021"/>
    <s v="https://community.secop.gov.co/Public/Tendering/OpportunityDetail/Index?noticeUID=CO1.NTC.1840966&amp;isFromPublicArea=True&amp;isModal=False"/>
    <x v="0"/>
    <x v="0"/>
    <s v="Prestación de servicios profesionales y de apoyo a la gestión, o para la ejecución de trabajos artísticos que sólo puedan encomendarse a determinadas personas naturales;"/>
    <s v="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SUMAPAZ"/>
    <x v="0"/>
    <s v="Un Nuevo Contrato Social y Ambiental para la Bogotá del Siglo XXI"/>
    <n v="1"/>
    <x v="5"/>
    <x v="1"/>
    <n v="1583"/>
    <m/>
    <n v="1018414927"/>
    <s v="LEILA MARCELA LUGO"/>
    <s v="Persona Natural"/>
    <m/>
    <m/>
    <m/>
    <n v="51300000"/>
    <m/>
    <n v="1"/>
    <n v="5700000"/>
    <n v="57000000"/>
    <n v="54340000"/>
    <x v="19"/>
    <d v="2021-03-15T00:00:00"/>
    <d v="2022-01-14T00:00:00"/>
    <n v="305"/>
    <n v="1"/>
    <n v="30"/>
    <m/>
    <m/>
    <m/>
    <m/>
    <m/>
    <s v="X"/>
    <m/>
    <m/>
    <n v="0.95333333333333337"/>
  </r>
  <r>
    <n v="1"/>
    <s v="CPS-108-2021"/>
    <x v="0"/>
    <s v="FDLS-CD-080-2021*"/>
    <s v="https://community.secop.gov.co/Public/Tendering/OpportunityDetail/Index?noticeUID=CO1.NTC.1840702&amp;isFromPublicArea=True&amp;isModal=False"/>
    <x v="0"/>
    <x v="0"/>
    <s v="Prestación de servicios profesionales y de apoyo a la gestión, o para la ejecución de trabajos artísticos que sólo puedan encomendarse a determinadas personas naturales;"/>
    <s v="PRESTAR LOS SERVICIOS COMO OPERARIOS DE LA MAQUINARIA PESADA DE PROPIEDAD O TENENCIA DEL FONDO DE DESARROLLO LOCAL DE SUMAPAZ"/>
    <x v="0"/>
    <s v="Un Nuevo Contrato Social y Ambiental para la Bogotá del Siglo XXI"/>
    <n v="57"/>
    <x v="0"/>
    <x v="0"/>
    <n v="1696"/>
    <m/>
    <n v="80489721"/>
    <s v="ARNOLDO RAMIREZ MALAGON"/>
    <s v="Persona Natural"/>
    <m/>
    <m/>
    <m/>
    <n v="22950000"/>
    <m/>
    <n v="1"/>
    <n v="2550000"/>
    <n v="25500000"/>
    <n v="24310000"/>
    <x v="19"/>
    <d v="2021-03-15T00:00:00"/>
    <d v="2022-01-14T00:00:00"/>
    <n v="305"/>
    <n v="1"/>
    <n v="30"/>
    <m/>
    <m/>
    <m/>
    <m/>
    <m/>
    <s v="X"/>
    <m/>
    <m/>
    <n v="0.95333333333333337"/>
  </r>
  <r>
    <n v="1"/>
    <s v="CPS-109-2021"/>
    <x v="0"/>
    <s v="FDLS-CD-080-2021*"/>
    <s v="https://community.secop.gov.co/Public/Tendering/OpportunityDetail/Index?noticeUID=CO1.NTC.1840702&amp;isFromPublicArea=True&amp;isModal=False"/>
    <x v="0"/>
    <x v="0"/>
    <s v="Prestación de servicios profesionales y de apoyo a la gestión, o para la ejecución de trabajos artísticos que sólo puedan encomendarse a determinadas personas naturales;"/>
    <s v="PRESTAR LOS SERVICIOS COMO OPERARIOS DE LA MAQUINARIA PESADA DE PROPIEDAD O TENENCIA DEL FONDO DE DESARROLLO LOCAL DE SUMAPAZ"/>
    <x v="0"/>
    <s v="Un Nuevo Contrato Social y Ambiental para la Bogotá del Siglo XXI"/>
    <n v="57"/>
    <x v="0"/>
    <x v="0"/>
    <n v="1696"/>
    <m/>
    <n v="1033676728"/>
    <s v="HECTOR ERNESTO GARCIA GARIBELLO"/>
    <s v="Persona Natural"/>
    <m/>
    <m/>
    <m/>
    <n v="22950000"/>
    <m/>
    <n v="1"/>
    <n v="2550000"/>
    <n v="25500000"/>
    <n v="24310000"/>
    <x v="19"/>
    <d v="2021-03-15T00:00:00"/>
    <d v="2022-01-14T00:00:00"/>
    <n v="305"/>
    <n v="1"/>
    <n v="30"/>
    <m/>
    <m/>
    <m/>
    <m/>
    <m/>
    <s v="X"/>
    <m/>
    <m/>
    <n v="0.95333333333333337"/>
  </r>
  <r>
    <n v="1"/>
    <s v="CPS-110-2021"/>
    <x v="0"/>
    <s v="FDLS-CD-080-2021*"/>
    <s v="https://community.secop.gov.co/Public/Tendering/OpportunityDetail/Index?noticeUID=CO1.NTC.1840702&amp;isFromPublicArea=True&amp;isModal=False"/>
    <x v="0"/>
    <x v="0"/>
    <s v="Prestación de servicios profesionales y de apoyo a la gestión, o para la ejecución de trabajos artísticos que sólo puedan encomendarse a determinadas personas naturales;"/>
    <s v="PRESTAR LOS SERVICIOS COMO OPERARIOS DE LA MAQUINARIA PESADA DE PROPIEDAD O TENENCIA DEL FONDO DE DESARROLLO LOCAL DE SUMAPAZ"/>
    <x v="0"/>
    <s v="Un Nuevo Contrato Social y Ambiental para la Bogotá del Siglo XXI"/>
    <n v="57"/>
    <x v="0"/>
    <x v="0"/>
    <n v="1696"/>
    <m/>
    <n v="79519630"/>
    <s v="JOSE JAVIER PORRAS"/>
    <s v="Persona Natural"/>
    <m/>
    <m/>
    <m/>
    <n v="22950000"/>
    <m/>
    <n v="1"/>
    <n v="2550000"/>
    <n v="25500000"/>
    <n v="24310000"/>
    <x v="19"/>
    <d v="2021-03-15T00:00:00"/>
    <d v="2022-01-14T00:00:00"/>
    <n v="305"/>
    <n v="1"/>
    <n v="30"/>
    <m/>
    <m/>
    <m/>
    <m/>
    <m/>
    <s v="X"/>
    <m/>
    <m/>
    <n v="0.95333333333333337"/>
  </r>
  <r>
    <n v="1"/>
    <s v="CPS-111-2021"/>
    <x v="0"/>
    <s v="FDLS-CD-080-2021*"/>
    <s v="https://community.secop.gov.co/Public/Tendering/OpportunityDetail/Index?noticeUID=CO1.NTC.1840702&amp;isFromPublicArea=True&amp;isModal=False"/>
    <x v="0"/>
    <x v="0"/>
    <s v="Prestación de servicios profesionales y de apoyo a la gestión, o para la ejecución de trabajos artísticos que sólo puedan encomendarse a determinadas personas naturales;"/>
    <s v="PRESTAR LOS SERVICIOS COMO OPERARIOS DE LA MAQUINARIA PESADA DE PROPIEDAD O TENENCIA DEL FONDO DE DESARROLLO LOCAL DE SUMAPAZ"/>
    <x v="0"/>
    <s v="Un Nuevo Contrato Social y Ambiental para la Bogotá del Siglo XXI"/>
    <n v="57"/>
    <x v="0"/>
    <x v="0"/>
    <n v="1696"/>
    <m/>
    <n v="1023017436"/>
    <s v="LEONEL JESID MARTINEZ MARTINEZ"/>
    <s v="Persona Natural"/>
    <m/>
    <m/>
    <m/>
    <n v="22950000"/>
    <m/>
    <m/>
    <m/>
    <n v="22950000"/>
    <n v="21250000"/>
    <x v="19"/>
    <d v="2021-03-15T00:00:00"/>
    <d v="2021-12-20T00:00:00"/>
    <n v="274"/>
    <m/>
    <m/>
    <m/>
    <m/>
    <m/>
    <m/>
    <m/>
    <m/>
    <s v="X"/>
    <m/>
    <n v="0.92592592592592593"/>
  </r>
  <r>
    <n v="1"/>
    <s v="CPS-112-2021"/>
    <x v="0"/>
    <s v="FDLS-CD-080-2021*"/>
    <s v="https://community.secop.gov.co/Public/Tendering/OpportunityDetail/Index?noticeUID=CO1.NTC.1840702&amp;isFromPublicArea=True&amp;isModal=False"/>
    <x v="0"/>
    <x v="0"/>
    <s v="Prestación de servicios profesionales y de apoyo a la gestión, o para la ejecución de trabajos artísticos que sólo puedan encomendarse a determinadas personas naturales;"/>
    <s v="PRESTAR LOS SERVICIOS COMO OPERARIOS DE LA MAQUINARIA PESADA DE PROPIEDAD O TENENCIA DEL FONDO DE DESARROLLO LOCAL DE SUMAPAZ"/>
    <x v="0"/>
    <s v="Un Nuevo Contrato Social y Ambiental para la Bogotá del Siglo XXI"/>
    <n v="57"/>
    <x v="0"/>
    <x v="0"/>
    <n v="1696"/>
    <m/>
    <n v="1023025796"/>
    <s v="PABLO YESID RIOS HILARION"/>
    <s v="Persona Natural"/>
    <m/>
    <m/>
    <m/>
    <n v="22950000"/>
    <m/>
    <n v="1"/>
    <n v="2550000"/>
    <n v="25500000"/>
    <n v="24310000"/>
    <x v="19"/>
    <d v="2021-03-15T00:00:00"/>
    <d v="2022-01-14T00:00:00"/>
    <n v="305"/>
    <n v="1"/>
    <n v="30"/>
    <m/>
    <m/>
    <m/>
    <m/>
    <m/>
    <s v="X"/>
    <m/>
    <m/>
    <n v="0.95333333333333337"/>
  </r>
  <r>
    <n v="1"/>
    <s v="CPS-113-2021"/>
    <x v="0"/>
    <s v="FDLS-CD-095-2021"/>
    <s v="https://community.secop.gov.co/Public/Tendering/OpportunityDetail/Index?noticeUID=CO1.NTC.1841521&amp;isFromPublicArea=True&amp;isModal=False"/>
    <x v="0"/>
    <x v="0"/>
    <s v="Prestación de servicios profesionales y de apoyo a la gestión, o para la ejecución de trabajos artísticos que sólo puedan encomendarse a determinadas personas naturales;"/>
    <s v="PRESTAR LOS SERVICIOS PARA DESARROLLAR ACTIVIDADES LOGÍSTICAS Y OPERATIVAS, EN LOS BIENES Y/O PREDIOS EN DONDE FUNCIONA LA ALCALDÍA LOCAL DE SUMAPAZ"/>
    <x v="0"/>
    <s v="Un Nuevo Contrato Social y Ambiental para la Bogotá del Siglo XXI"/>
    <n v="57"/>
    <x v="0"/>
    <x v="0"/>
    <n v="1696"/>
    <m/>
    <n v="80559448"/>
    <s v="PEDRO ALFONSO CASTRO MORALES"/>
    <s v="Persona Natural"/>
    <m/>
    <m/>
    <m/>
    <n v="23400000"/>
    <m/>
    <n v="1"/>
    <n v="2600000"/>
    <n v="26000000"/>
    <n v="25046666"/>
    <x v="19"/>
    <d v="2021-03-12T00:00:00"/>
    <d v="2022-01-11T00:00:00"/>
    <n v="274"/>
    <n v="1"/>
    <n v="30"/>
    <m/>
    <m/>
    <m/>
    <m/>
    <m/>
    <s v="X"/>
    <m/>
    <m/>
    <n v="0.96333330769230774"/>
  </r>
  <r>
    <n v="1"/>
    <s v="CPS-114-2021"/>
    <x v="0"/>
    <s v="FDLS-CD-096-2021"/>
    <s v="https://community.secop.gov.co/Public/Tendering/OpportunityDetail/Index?noticeUID=CO1.NTC.1849195&amp;isFromPublicArea=True&amp;isModal=False"/>
    <x v="0"/>
    <x v="0"/>
    <s v="Prestación de servicios profesionales y de apoyo a la gestión, o para la ejecución de trabajos artísticos que sólo puedan encomendarse a determinadas personas naturales;"/>
    <s v="PRESTAR LOS SERVICIOS PROFESIONALES PARA APOYAR LA FORMULACIÓN, EJECUCIÓN, SEGUIMIENTO Y MEJORA CONTINUA DE LAS HERRAMIENTAS QUE CONFORMAN LA GESTIÓN AMBIENTAL INSTITUCIONAL DE LA ALCALDÍA LOCAL"/>
    <x v="0"/>
    <s v="Un Nuevo Contrato Social y Ambiental para la Bogotá del Siglo XXI"/>
    <n v="28"/>
    <x v="13"/>
    <x v="4"/>
    <n v="1648"/>
    <m/>
    <n v="1077034483"/>
    <s v="SANTIAGO HINCAPIE  GARCIA"/>
    <s v="Persona Natural"/>
    <m/>
    <m/>
    <m/>
    <n v="43650000"/>
    <m/>
    <m/>
    <m/>
    <n v="43650000"/>
    <n v="41031000"/>
    <x v="23"/>
    <d v="2021-03-19T00:00:00"/>
    <d v="2022-01-18T00:00:00"/>
    <n v="305"/>
    <m/>
    <m/>
    <m/>
    <m/>
    <m/>
    <m/>
    <m/>
    <s v="X"/>
    <m/>
    <m/>
    <n v="0.94"/>
  </r>
  <r>
    <n v="1"/>
    <s v="CPS-115-2021"/>
    <x v="0"/>
    <s v="FDLS-CD-097-2021"/>
    <s v="https://community.secop.gov.co/Public/Tendering/OpportunityDetail/Index?noticeUID=CO1.NTC.1846655&amp;isFromPublicArea=True&amp;isModal=False"/>
    <x v="0"/>
    <x v="0"/>
    <s v="Prestación de servicios profesionales y de apoyo a la gestión, o para la ejecución de trabajos artísticos que sólo puedan encomendarse a determinadas personas naturales;"/>
    <s v="PRESTAR LOS SERVICIOS COMO AUXILIAR ADMINISTRATIVO PARA EL ÁREA DE GESTIÓN DE DESARROLLO LOCAL, EN LOS TEMAS DE INFRAESTRUCTURA, DE LA ALCALDÍA LOCAL DE SUMAPAZ"/>
    <x v="0"/>
    <s v="Un Nuevo Contrato Social y Ambiental para la Bogotá del Siglo XXI"/>
    <n v="57"/>
    <x v="0"/>
    <x v="0"/>
    <n v="1696"/>
    <m/>
    <n v="1023020151"/>
    <s v="MIGUEL ANTONIO CHAVARRO TORRES"/>
    <s v="Persona Natural"/>
    <m/>
    <m/>
    <m/>
    <n v="18000000"/>
    <m/>
    <m/>
    <m/>
    <n v="18000000"/>
    <n v="15240000"/>
    <x v="24"/>
    <d v="2021-03-17T00:00:00"/>
    <d v="2022-01-16T00:00:00"/>
    <n v="305"/>
    <m/>
    <m/>
    <m/>
    <m/>
    <m/>
    <m/>
    <m/>
    <s v="X"/>
    <m/>
    <m/>
    <n v="0.84666666666666668"/>
  </r>
  <r>
    <n v="1"/>
    <s v="CPS-116-2021"/>
    <x v="0"/>
    <s v="FDLS-CD-100-2021"/>
    <s v="https://community.secop.gov.co/Public/Tendering/OpportunityDetail/Index?noticeUID=CO1.NTC.1850930&amp;isFromPublicArea=True&amp;isModal=False"/>
    <x v="0"/>
    <x v="0"/>
    <s v="Prestación de servicios profesionales y de apoyo a la gestión, o para la ejecución de trabajos artísticos que sólo puedan encomendarse a determinadas personas naturales;"/>
    <s v="PRESTAR LOS SERVICIOS COMO OPERARIOS DE LA MAQUINARIA PESADA DE PROPIEDAD O TENENCIA DEL FONDO DE DESARROLLO LOCAL DE  SUMAPAZ"/>
    <x v="0"/>
    <s v="Un Nuevo Contrato Social y Ambiental para la Bogotá del Siglo XXI"/>
    <n v="57"/>
    <x v="0"/>
    <x v="0"/>
    <n v="1696"/>
    <m/>
    <n v="79887251"/>
    <s v="FABIO MORENO TORRES"/>
    <s v="Persona Natural"/>
    <m/>
    <m/>
    <m/>
    <n v="22950000"/>
    <m/>
    <n v="1"/>
    <n v="2550000"/>
    <n v="25500000"/>
    <n v="24055000"/>
    <x v="23"/>
    <d v="2021-03-18T00:00:00"/>
    <d v="2022-01-17T00:00:00"/>
    <n v="307"/>
    <n v="1"/>
    <n v="30"/>
    <m/>
    <m/>
    <m/>
    <m/>
    <m/>
    <s v="X"/>
    <m/>
    <m/>
    <n v="0.94333333333333336"/>
  </r>
  <r>
    <n v="1"/>
    <s v="CPS-117-2021"/>
    <x v="0"/>
    <s v="FDLS-CD-100-2021"/>
    <s v="https://community.secop.gov.co/Public/Tendering/OpportunityDetail/Index?noticeUID=CO1.NTC.1850930&amp;isFromPublicArea=True&amp;isModal=False"/>
    <x v="0"/>
    <x v="0"/>
    <s v="Prestación de servicios profesionales y de apoyo a la gestión, o para la ejecución de trabajos artísticos que sólo puedan encomendarse a determinadas personas naturales;"/>
    <s v="PRESTAR LOS SERVICIOS COMO OPERARIOS DE LA MAQUINARIA PESADA DE PROPIEDAD O TENENCIA DEL FONDO DE DESARROLLO LOCAL DE SUMAPAZ"/>
    <x v="0"/>
    <s v="Un Nuevo Contrato Social y Ambiental para la Bogotá del Siglo XXI"/>
    <n v="57"/>
    <x v="0"/>
    <x v="0"/>
    <n v="1696"/>
    <m/>
    <n v="174188"/>
    <s v="RUPERTO VILLALBA ROMAN"/>
    <s v="Persona Natural"/>
    <m/>
    <m/>
    <m/>
    <n v="22950000"/>
    <m/>
    <n v="1"/>
    <n v="2550000"/>
    <n v="25500000"/>
    <n v="21505000"/>
    <x v="23"/>
    <d v="2021-03-18T00:00:00"/>
    <d v="2022-01-17T00:00:00"/>
    <n v="307"/>
    <n v="1"/>
    <n v="30"/>
    <m/>
    <m/>
    <m/>
    <m/>
    <m/>
    <s v="X"/>
    <m/>
    <m/>
    <n v="0.84333333333333338"/>
  </r>
  <r>
    <n v="1"/>
    <s v="CPS-118-2021"/>
    <x v="0"/>
    <s v="FDLS-CD-101-2021"/>
    <s v="https://community.secop.gov.co/Public/Tendering/OpportunityDetail/Index?noticeUID=CO1.NTC.1851229&amp;isFromPublicArea=True&amp;isModal=False"/>
    <x v="0"/>
    <x v="0"/>
    <s v="Prestación de servicios profesionales y de apoyo a la gestión, o para la ejecución de trabajos artísticos que sólo puedan encomendarse a determinadas personas naturales;"/>
    <s v="PRESTAR LOS SERVICIOS DE APOYO A LA GESTIÓN DOCUMENTAL DE LA ALCALDÍA LOCAL EN LA IMPLEMENTACIÓN DE LOS PROCESOS DE CLASIFICACIÓN, ORDENACIÓN, SELECCIÓN NATURAL, FOLIACIÓN, IDENTIFICACIÓN, LEVANTAMIENTO DE INVENTARIOS, ALMACENAMIENTO Y  APLICACIÓN DE PROTOCOLOS DE ELIMINACIÓN Y TRANSFERENCIAS DOCUMENTALES"/>
    <x v="0"/>
    <s v="Un Nuevo Contrato Social y Ambiental para la Bogotá del Siglo XXI"/>
    <n v="57"/>
    <x v="0"/>
    <x v="0"/>
    <n v="1696"/>
    <m/>
    <n v="1023906225"/>
    <s v="JENNY MARCELA PACHECO DUARTE"/>
    <s v="Persona Natural"/>
    <m/>
    <m/>
    <m/>
    <n v="23400000"/>
    <m/>
    <m/>
    <m/>
    <n v="23400000"/>
    <n v="21840000"/>
    <x v="23"/>
    <d v="2021-03-19T00:00:00"/>
    <d v="2021-12-18T00:00:00"/>
    <n v="274"/>
    <m/>
    <m/>
    <m/>
    <m/>
    <m/>
    <m/>
    <m/>
    <m/>
    <s v="X"/>
    <m/>
    <n v="0.93333333333333335"/>
  </r>
  <r>
    <n v="1"/>
    <s v="CPS-119-2021"/>
    <x v="0"/>
    <s v="FDLS-CD-101-2021"/>
    <s v="https://community.secop.gov.co/Public/Tendering/OpportunityDetail/Index?noticeUID=CO1.NTC.1851229&amp;isFromPublicArea=True&amp;isModal=False"/>
    <x v="0"/>
    <x v="0"/>
    <s v="Prestación de servicios profesionales y de apoyo a la gestión, o para la ejecución de trabajos artísticos que sólo puedan encomendarse a determinadas personas naturales;"/>
    <s v="PRESTAR LOS SERVICIOS DE APOYO A LA GESTIÓN DOCUMENTAL DE LA ALCALDÍA LOCAL EN LA IMPLEMENTACIÓN DE LOS PROCESOS DE CLASIFICACIÓN, ORDENACIÓN, SELECCIÓN NATURAL, FOLIACIÓN, IDENTIFICACIÓN, LEVANTAMIENTO DE INVENTARIOS, ALMACENAMIENTO Y APLICACIÓN DE PROTOCOLOS DE ELIMINACIÓN Y TRANSFERENCIAS DOCUMENTALES"/>
    <x v="0"/>
    <s v="Un Nuevo Contrato Social y Ambiental para la Bogotá del Siglo XXI"/>
    <n v="57"/>
    <x v="0"/>
    <x v="0"/>
    <n v="1696"/>
    <m/>
    <n v="1073606208"/>
    <s v="DIANA MERALDA OVIEDO RODRIGUEZ"/>
    <s v="Persona Natural"/>
    <m/>
    <m/>
    <m/>
    <n v="23400000"/>
    <m/>
    <n v="1"/>
    <n v="1300000"/>
    <n v="24700000"/>
    <n v="21840000"/>
    <x v="23"/>
    <d v="2021-03-19T00:00:00"/>
    <d v="2022-01-02T00:00:00"/>
    <n v="289"/>
    <n v="1"/>
    <n v="15"/>
    <m/>
    <m/>
    <m/>
    <m/>
    <m/>
    <s v="X"/>
    <m/>
    <m/>
    <n v="0.88421052631578945"/>
  </r>
  <r>
    <n v="1"/>
    <s v="CPS-120-2021"/>
    <x v="0"/>
    <s v="FDLS-CD-102-2021"/>
    <s v="https://community.secop.gov.co/Public/Tendering/OpportunityDetail/Index?noticeUID=CO1.NTC.1854891&amp;isFromPublicArea=True&amp;isModal=False"/>
    <x v="0"/>
    <x v="0"/>
    <s v="Prestación de servicios profesionales y de apoyo a la gestión, o para la ejecución de trabajos artísticos que sólo puedan encomendarse a determinadas personas naturales;"/>
    <s v="PRESTAR LOS SERVICIOS DE APOYO EN LAS LABORES DE OFICIOS VARIOS Y NOTIFICACIÓN PARA LA CUENCA DEL RIO BLANCO, DE LA ALCALDÍA LOCAL DE SUMAPAZ"/>
    <x v="0"/>
    <s v="Un Nuevo Contrato Social y Ambiental para la Bogotá del Siglo XXI"/>
    <n v="57"/>
    <x v="0"/>
    <x v="0"/>
    <n v="1696"/>
    <m/>
    <n v="1033767652"/>
    <s v="IVAN DARIO CHINGATE MICAN"/>
    <s v="Persona Natural"/>
    <m/>
    <m/>
    <m/>
    <n v="18630000"/>
    <m/>
    <m/>
    <m/>
    <n v="18630000"/>
    <n v="17043000"/>
    <x v="25"/>
    <d v="2021-03-24T00:00:00"/>
    <d v="2021-12-23T00:00:00"/>
    <n v="274"/>
    <m/>
    <m/>
    <m/>
    <m/>
    <m/>
    <m/>
    <m/>
    <m/>
    <s v="X"/>
    <m/>
    <n v="0.91481481481481486"/>
  </r>
  <r>
    <n v="1"/>
    <s v="CPS-121-2021"/>
    <x v="0"/>
    <s v="FDLS-CD-103-2021"/>
    <s v="https://community.secop.gov.co/Public/Tendering/OpportunityDetail/Index?noticeUID=CO1.NTC.1850859&amp;isFromPublicArea=True&amp;isModal=False"/>
    <x v="0"/>
    <x v="0"/>
    <s v="Prestación de servicios profesionales y de apoyo a la gestión, o para la ejecución de trabajos artísticos que sólo puedan encomendarse a determinadas personas naturales;"/>
    <s v="PRESTAR LOS SERVICIOS COMO CONDUCTOR DE VEHÍCULOS PESADOS DE PROPIEDAD O TENENCIA DEL FONDO DE DESARROLLO LOCAL DE SUMAPAZ"/>
    <x v="0"/>
    <s v="Un Nuevo Contrato Social y Ambiental para la Bogotá del Siglo XXI"/>
    <n v="57"/>
    <x v="0"/>
    <x v="0"/>
    <n v="1696"/>
    <m/>
    <n v="80452901"/>
    <s v="NILSON LOPEZ RAMIREZ"/>
    <s v="Persona Natural"/>
    <m/>
    <m/>
    <m/>
    <n v="25500000"/>
    <m/>
    <m/>
    <m/>
    <n v="25500000"/>
    <n v="24055000"/>
    <x v="26"/>
    <d v="2021-03-23T00:00:00"/>
    <d v="2022-01-22T00:00:00"/>
    <n v="305"/>
    <m/>
    <m/>
    <m/>
    <m/>
    <m/>
    <m/>
    <m/>
    <s v="X"/>
    <m/>
    <m/>
    <n v="0.94333333333333336"/>
  </r>
  <r>
    <n v="1"/>
    <s v="CPS-122-2021"/>
    <x v="0"/>
    <s v="FDLS-CD-104-2021"/>
    <s v="https://community.secop.gov.co/Public/Tendering/OpportunityDetail/Index?noticeUID=CO1.NTC.1853488&amp;isFromPublicArea=True&amp;isModal=False"/>
    <x v="0"/>
    <x v="0"/>
    <s v="Prestación de servicios profesionales y de apoyo a la gestión, o para la ejecución de trabajos artísticos que sólo puedan encomendarse a determinadas personas naturales;"/>
    <s v="PRESTAR LOS SERVICIOS COMO CONDUCTOR DE VEHÍCULOS LIVIANOS DE PROPIEDAD O TENENCIA DEL FONDO DE DESARROLLO LOCAL DE SUMAPAZ"/>
    <x v="0"/>
    <s v="Un Nuevo Contrato Social y Ambiental para la Bogotá del Siglo XXI"/>
    <n v="57"/>
    <x v="0"/>
    <x v="0"/>
    <n v="1696"/>
    <m/>
    <n v="80804748"/>
    <s v="JHON WILSON PINTO"/>
    <s v="Persona Natural"/>
    <m/>
    <m/>
    <m/>
    <n v="25500000"/>
    <m/>
    <m/>
    <m/>
    <n v="25500000"/>
    <n v="15980000"/>
    <x v="26"/>
    <d v="2021-03-23T00:00:00"/>
    <d v="2021-10-01T00:00:00"/>
    <n v="192"/>
    <m/>
    <m/>
    <m/>
    <m/>
    <m/>
    <m/>
    <m/>
    <m/>
    <s v="X"/>
    <m/>
    <n v="0.62666666666666671"/>
  </r>
  <r>
    <n v="1"/>
    <s v="CAR-123-2021"/>
    <x v="0"/>
    <s v="FDLS-CD-105-2021"/>
    <s v="https://community.secop.gov.co/Public/Tendering/OpportunityDetail/Index?noticeUID=CO1.NTC.1852347&amp;isFromPublicArea=True&amp;isModal=False"/>
    <x v="2"/>
    <x v="0"/>
    <s v="El arrendamiento o adquisición de inmuebles"/>
    <s v="ADQUIRIR A TÍTULO DE ARRENDAMIENTO UNA (1) VIVIENDA PARA EL FUNCIONAMIENTO DEL PUESTO DE CONTROL Y DESINFECCIÓN EN LA LOCALIDAD DE SUMAPAZ”"/>
    <x v="1"/>
    <s v="Un Nuevo Contrato Social y Ambiental para la Bogotá del Siglo XXI"/>
    <s v="No aplica"/>
    <x v="16"/>
    <x v="5"/>
    <m/>
    <m/>
    <n v="80419747"/>
    <s v="DAVID ANTONIO RAFIC ALJURE SFEIR"/>
    <s v="Persona Natural"/>
    <m/>
    <m/>
    <m/>
    <n v="3570000"/>
    <m/>
    <m/>
    <m/>
    <n v="3570000"/>
    <n v="3570000"/>
    <x v="26"/>
    <d v="2021-03-19T00:00:00"/>
    <d v="2022-03-18T00:00:00"/>
    <n v="364"/>
    <m/>
    <m/>
    <m/>
    <m/>
    <m/>
    <m/>
    <m/>
    <s v="X"/>
    <m/>
    <m/>
    <n v="1"/>
  </r>
  <r>
    <n v="1"/>
    <s v="CPS-124-2021"/>
    <x v="0"/>
    <s v="FDLS-CD-106-2021"/>
    <s v="https://community.secop.gov.co/Public/Tendering/OpportunityDetail/Index?noticeUID=CO1.NTC.1852424&amp;isFromPublicArea=True&amp;isModal=False"/>
    <x v="0"/>
    <x v="0"/>
    <s v="Prestación de servicios profesionales y de apoyo a la gestión, o para la ejecución de trabajos artísticos que sólo puedan encomendarse a determinadas personas naturales;"/>
    <s v="PRESTAR LOS SERVICIOS DE APOYO COMO AUXILIAR ADMINISTRATIVO EN LAS LABORES DE OFICIOS VARIOS Y NOTIFICACIÓN PARA LA CUENCA DEL SUMAPAZ, DE LA ALCALDÍA LOCAL DE SUMAPAZ"/>
    <x v="0"/>
    <s v="Un Nuevo Contrato Social y Ambiental para la Bogotá del Siglo XXI"/>
    <n v="57"/>
    <x v="0"/>
    <x v="0"/>
    <n v="1696"/>
    <m/>
    <n v="19230696"/>
    <s v="PARMENIO POVEDA SALAZAR "/>
    <s v="Persona Natural"/>
    <m/>
    <m/>
    <m/>
    <n v="18630000"/>
    <m/>
    <m/>
    <m/>
    <n v="18630000"/>
    <n v="6486000"/>
    <x v="27"/>
    <d v="2021-04-27T00:00:00"/>
    <d v="2022-01-26T00:00:00"/>
    <n v="274"/>
    <m/>
    <m/>
    <m/>
    <m/>
    <m/>
    <m/>
    <m/>
    <s v="X"/>
    <m/>
    <m/>
    <n v="0.34814814814814815"/>
  </r>
  <r>
    <n v="1"/>
    <s v="CPS-125-2021"/>
    <x v="0"/>
    <s v="FDLS-CD-107-2021"/>
    <s v="https://community.secop.gov.co/Public/Tendering/OpportunityDetail/Index?noticeUID=CO1.NTC.1857327&amp;isFromPublicArea=True&amp;isModal=False"/>
    <x v="0"/>
    <x v="0"/>
    <s v="Prestación de servicios profesionales y de apoyo a la gestión, o para la ejecución de trabajos artísticos que sólo puedan encomendarse a determinadas personas naturales;"/>
    <s v="PRESTAR LOS SERVICIOS DE APOYO A LA GESTIÓN DOCUMENTAL DE LA ALCALDÍA LOCAL EN LA IMPLEMENTACIÓN DE LOS PROCESOS DE  CLASIFICACIÓN, ORDENACIÓN, SELECCIÓN NATURAL, FOLIACIÓN, IDENTIFICACIÓN, LEVANTAMIENTO DE INVENTARIOS, ALMACENAMIENTO Y APLICACIÓN DE PROTOCOLOS DE ELIMINACIÓN Y TRANSFERENCIAS DOCUMENTALES"/>
    <x v="0"/>
    <s v="Un Nuevo Contrato Social y Ambiental para la Bogotá del Siglo XXI"/>
    <n v="57"/>
    <x v="0"/>
    <x v="0"/>
    <n v="1696"/>
    <m/>
    <n v="1007395591"/>
    <s v="BRAYAN ANDRES ROMERO ROMERO "/>
    <s v="Persona Natural"/>
    <m/>
    <m/>
    <m/>
    <n v="23400000"/>
    <m/>
    <m/>
    <m/>
    <n v="23400000"/>
    <n v="21493333"/>
    <x v="28"/>
    <d v="2021-03-23T00:00:00"/>
    <d v="2021-12-22T00:00:00"/>
    <n v="274"/>
    <m/>
    <m/>
    <m/>
    <m/>
    <m/>
    <m/>
    <m/>
    <m/>
    <s v="X"/>
    <m/>
    <n v="0.91851850427350423"/>
  </r>
  <r>
    <n v="1"/>
    <s v="CPS-126-2021"/>
    <x v="0"/>
    <s v="FDLS-CD-108-2021"/>
    <s v="https://community.secop.gov.co/Public/Tendering/OpportunityDetail/Index?noticeUID=CO1.NTC.1855172&amp;isFromPublicArea=True&amp;isModal=False"/>
    <x v="0"/>
    <x v="0"/>
    <s v="Prestación de servicios profesionales y de apoyo a la gestión, o para la ejecución de trabajos artísticos que sólo puedan encomendarse a determinadas personas naturales;"/>
    <s v="PRESTAR LOS SERVICIOS PROFESIONALES DE APOYO AL ÁREA DE GESTIÓN DE DESARROLLO LOCAL DE LA ALCALDÍA LOCAL DE SUMAPAZ, EN  TEMAS RELACIONADOS CON EL EMPLEO LOCAL Y CORAZÓN PRODUCTIVO"/>
    <x v="0"/>
    <s v="Un Nuevo Contrato Social y Ambiental para la Bogotá del Siglo XXI"/>
    <n v="1"/>
    <x v="5"/>
    <x v="1"/>
    <n v="1583"/>
    <m/>
    <n v="1016101268"/>
    <s v="BRAND SEBASTIAN MORENO GARCIA"/>
    <s v="Persona Natural"/>
    <m/>
    <m/>
    <m/>
    <n v="39285000"/>
    <m/>
    <n v="1"/>
    <n v="2182500"/>
    <n v="41467500"/>
    <n v="41031000"/>
    <x v="25"/>
    <d v="2021-03-19T00:00:00"/>
    <d v="2022-01-02T00:00:00"/>
    <n v="289"/>
    <n v="1"/>
    <n v="15"/>
    <m/>
    <m/>
    <m/>
    <m/>
    <m/>
    <s v="X"/>
    <m/>
    <m/>
    <n v="0.98947368421052628"/>
  </r>
  <r>
    <n v="1"/>
    <s v="CPS-127-2021"/>
    <x v="0"/>
    <s v="FDLS-CD-109-2021"/>
    <s v="https://community.secop.gov.co/Public/Tendering/OpportunityDetail/Index?noticeUID=CO1.NTC.1859436&amp;isFromPublicArea=True&amp;isModal=False"/>
    <x v="0"/>
    <x v="0"/>
    <s v="Prestación de servicios profesionales y de apoyo a la gestión, o para la ejecución de trabajos artísticos que sólo puedan encomendarse a determinadas personas naturales;"/>
    <s v="PRESTAR LOS SERVICIOS COMO CONDUCTOR DE VEHÍCULOS PESADOS DE PROPIEDAD O TENENCIA DEL FONDO DE DESARROLLO LOCAL DE SUMAPAZ"/>
    <x v="0"/>
    <s v="Un Nuevo Contrato Social y Ambiental para la Bogotá del Siglo XXI"/>
    <n v="57"/>
    <x v="0"/>
    <x v="0"/>
    <n v="1696"/>
    <m/>
    <n v="1069230738"/>
    <s v="CAMILO ANDRES SUSA CIFUENTES"/>
    <s v="Persona Natural"/>
    <m/>
    <m/>
    <m/>
    <n v="25500000"/>
    <m/>
    <m/>
    <m/>
    <n v="25500000"/>
    <n v="23375000"/>
    <x v="28"/>
    <d v="2021-03-26T00:00:00"/>
    <d v="2022-01-25T00:00:00"/>
    <n v="305"/>
    <m/>
    <m/>
    <m/>
    <m/>
    <m/>
    <m/>
    <m/>
    <s v="X"/>
    <m/>
    <m/>
    <n v="0.91666666666666663"/>
  </r>
  <r>
    <n v="1"/>
    <s v="CPS-128-2021"/>
    <x v="0"/>
    <s v="FDLS-CD-110-2021"/>
    <s v="https://community.secop.gov.co/Public/Tendering/OpportunityDetail/Index?noticeUID=CO1.NTC.1867210&amp;isFromPublicArea=True&amp;isModal=False"/>
    <x v="0"/>
    <x v="0"/>
    <s v="Prestación de servicios profesionales y de apoyo a la gestión, o para la ejecución de trabajos artísticos que sólo puedan encomendarse a determinadas personas naturales;"/>
    <s v="PRESTAR LOS SERVICIOS DE APOYO A LA GESTIÓN DOCUMENTAL DE LA ALCALDÍA LOCAL EN LA IMPLEMENTACIÓN DE LOS PROCESOS DE CLASIFICACIÓN, ORDENACIÓN, SELECCIÓN NATURAL, FOLIACIÓN, IDENTIFICACIÓN, LEVANTAMIENTO DE INVENTARIOS, ALMACENAMIENTO Y  APLICACIÓN DE PROTOCOLOS DE ELIMINACIÓN Y TRANSFERENCIAS DOCUMENTALES"/>
    <x v="0"/>
    <s v="Un Nuevo Contrato Social y Ambiental para la Bogotá del Siglo XXI"/>
    <n v="57"/>
    <x v="0"/>
    <x v="0"/>
    <n v="1696"/>
    <m/>
    <n v="1030671895"/>
    <s v="MARIA PAULA CONTRERAS MORALES"/>
    <s v="Persona Natural"/>
    <m/>
    <m/>
    <m/>
    <n v="23400000"/>
    <m/>
    <m/>
    <m/>
    <n v="23400000"/>
    <n v="21233333"/>
    <x v="29"/>
    <d v="2021-03-26T00:00:00"/>
    <d v="2021-12-25T00:00:00"/>
    <n v="274"/>
    <m/>
    <m/>
    <m/>
    <m/>
    <m/>
    <m/>
    <m/>
    <m/>
    <s v="X"/>
    <m/>
    <n v="0.90740739316239316"/>
  </r>
  <r>
    <n v="1"/>
    <s v="CPS-129-2021"/>
    <x v="0"/>
    <s v="FDLS-CD-080-2021*"/>
    <s v="https://community.secop.gov.co/Public/Tendering/OpportunityDetail/Index?noticeUID=CO1.NTC.1840702&amp;isFromPublicArea=True&amp;isModal=False"/>
    <x v="0"/>
    <x v="0"/>
    <s v="Prestación de servicios profesionales y de apoyo a la gestión, o para la ejecución de trabajos artísticos que sólo puedan encomendarse a determinadas personas naturales;"/>
    <s v="PRESTAR LOS SERVICIOS COMO OPERARIOS DE LA MAQUINARIA PESADA DE PROPIEDAD O TENENCIA DEL FONDO DE DESARROLLO LOCAL DE SUMAPAZ"/>
    <x v="0"/>
    <s v="Un Nuevo Contrato Social y Ambiental para la Bogotá del Siglo XXI"/>
    <n v="57"/>
    <x v="0"/>
    <x v="0"/>
    <n v="1696"/>
    <m/>
    <n v="80380149"/>
    <s v="EDGAR ENRIQUE RAMIREZ"/>
    <s v="Persona Natural"/>
    <m/>
    <m/>
    <m/>
    <n v="22950000"/>
    <m/>
    <n v="1"/>
    <n v="2550000"/>
    <n v="25500000"/>
    <n v="23375000"/>
    <x v="30"/>
    <d v="2021-03-26T00:00:00"/>
    <d v="2022-01-25T00:00:00"/>
    <n v="305"/>
    <n v="1"/>
    <n v="30"/>
    <m/>
    <m/>
    <m/>
    <m/>
    <m/>
    <s v="X"/>
    <m/>
    <m/>
    <n v="0.91666666666666663"/>
  </r>
  <r>
    <n v="1"/>
    <s v="CPS-130-2021"/>
    <x v="0"/>
    <s v="FDLS-CD-112-2021"/>
    <s v="https://community.secop.gov.co/Public/Tendering/OpportunityDetail/Index?noticeUID=CO1.NTC.1876563&amp;isFromPublicArea=True&amp;isModal=False"/>
    <x v="0"/>
    <x v="0"/>
    <s v="Prestación de servicios profesionales y de apoyo a la gestión, o para la ejecución de trabajos artísticos que sólo puedan encomendarse a determinadas personas naturales;"/>
    <s v="PRESTAR LOS SERVICIOS COMO AUXILIAR ADMINISTRATIVO PARA LA GESTIÓN AMBIENTAL DEL ÁREA DE GESTIÓN DE DESARROLLO LOCAL DE LA ALCALDÍA LOCAL DE SUMAPAZ"/>
    <x v="0"/>
    <s v="Un Nuevo Contrato Social y Ambiental para la Bogotá del Siglo XXI"/>
    <n v="23"/>
    <x v="1"/>
    <x v="1"/>
    <n v="1634"/>
    <m/>
    <n v="1136888698"/>
    <s v="DANNA MARCELA FORERO RODRIGUEZ "/>
    <s v="Persona Natural"/>
    <m/>
    <m/>
    <m/>
    <n v="26000000"/>
    <m/>
    <m/>
    <m/>
    <n v="26000000"/>
    <n v="23400000"/>
    <x v="31"/>
    <d v="2021-03-31T00:00:00"/>
    <d v="2022-01-30T00:00:00"/>
    <n v="305"/>
    <m/>
    <m/>
    <m/>
    <m/>
    <m/>
    <m/>
    <m/>
    <s v="X"/>
    <m/>
    <m/>
    <n v="0.9"/>
  </r>
  <r>
    <n v="1"/>
    <s v="CPS-131-2021"/>
    <x v="0"/>
    <s v="FDLS-MC-092-2021"/>
    <s v="https://community.secop.gov.co/Public/Tendering/OpportunityDetail/Index?noticeUID=CO1.NTC.1838187&amp;isFromPublicArea=True&amp;isModal=False"/>
    <x v="1"/>
    <x v="1"/>
    <s v="No aplica"/>
    <s v="PRESTAR EL SERVICIO DE MONITOREO VEHICULAR INTEGRAL POR GPS SATELITAL PARA LA MAQUINARIA DE PROPIEDAD O TENENCIA DEL FONDO DE DESARROLLO LOCAL DE SUMAPAZ"/>
    <x v="0"/>
    <s v="Un Nuevo Contrato Social y Ambiental para la Bogotá del Siglo XXI"/>
    <n v="49"/>
    <x v="9"/>
    <x v="3"/>
    <n v="1688"/>
    <n v="2"/>
    <n v="900465924"/>
    <s v="VISATEL DE COLOMBIA SAS"/>
    <s v="Persona Jurídica"/>
    <m/>
    <m/>
    <m/>
    <n v="33263206"/>
    <n v="-17555206"/>
    <m/>
    <m/>
    <n v="15708000"/>
    <n v="0"/>
    <x v="20"/>
    <d v="2021-04-06T00:00:00"/>
    <d v="2022-01-20T00:00:00"/>
    <n v="289"/>
    <n v="2"/>
    <n v="45"/>
    <m/>
    <m/>
    <m/>
    <m/>
    <m/>
    <s v="X"/>
    <m/>
    <m/>
    <n v="0"/>
  </r>
  <r>
    <n v="1"/>
    <s v="CPS-132-2021"/>
    <x v="0"/>
    <s v="FDLS-CD-113-2021"/>
    <s v="https://community.secop.gov.co/Public/Tendering/OpportunityDetail/Index?noticeUID=CO1.NTC.1875553&amp;isFromPublicArea=True&amp;isModal=False"/>
    <x v="0"/>
    <x v="0"/>
    <s v="Prestación de servicios profesionales y de apoyo a la gestión, o para la ejecución de trabajos artísticos que sólo puedan encomendarse a determinadas personas naturales;"/>
    <s v="PRESTAR LOS SERVICIOS PROFESIONALES JURÍDICOS PARA APOYAR LOS ASUNTOS PRECONTRACTUALES, CONTRACTUALES Y POSTCONTRACTUALES DEL ÁREA DE GESTIÓN DE DESARROLLO LOCAL DE LA ALCALDÍA LOCAL DE SUMAPAZ"/>
    <x v="0"/>
    <s v="Un Nuevo Contrato Social y Ambiental para la Bogotá del Siglo XXI"/>
    <n v="57"/>
    <x v="0"/>
    <x v="0"/>
    <n v="1696"/>
    <m/>
    <n v="9695442"/>
    <s v="LUIS EDUARDO VILLEGAS GIL"/>
    <s v="Persona Natural"/>
    <m/>
    <m/>
    <m/>
    <n v="57000000"/>
    <m/>
    <m/>
    <m/>
    <n v="57000000"/>
    <n v="51490000"/>
    <x v="31"/>
    <d v="2021-03-30T00:00:00"/>
    <d v="2022-01-29T00:00:00"/>
    <n v="305"/>
    <m/>
    <m/>
    <m/>
    <m/>
    <m/>
    <m/>
    <m/>
    <s v="X"/>
    <m/>
    <m/>
    <n v="0.90333333333333332"/>
  </r>
  <r>
    <n v="1"/>
    <s v="CPS-133-2021"/>
    <x v="0"/>
    <s v="FDLS-MC-098-2021"/>
    <s v="https://community.secop.gov.co/Public/Tendering/OpportunityDetail/Index?noticeUID=CO1.NTC.1842704&amp;isFromPublicArea=True&amp;isModal=False"/>
    <x v="1"/>
    <x v="1"/>
    <s v="No aplica"/>
    <s v="PRESTAR EL SERVICIO DE AVITUALLAMIENTO (ALIMENTACIÓN) PARA LA REALIZACIÓN DE EVENTOS Y/O ACTIVIDADES DE GESTIÓN, PROMOCIÓN Y PARTICIPACIÓN"/>
    <x v="1"/>
    <s v="Un Nuevo Contrato Social y Ambiental para la Bogotá del Siglo XXI"/>
    <s v="No aplica"/>
    <x v="16"/>
    <x v="5"/>
    <m/>
    <n v="3"/>
    <n v="900585357"/>
    <s v="S&amp;S SUMINISTROS EMPRESARIALES SAS"/>
    <s v="Persona Jurídica"/>
    <m/>
    <m/>
    <m/>
    <n v="18500000"/>
    <m/>
    <n v="1"/>
    <n v="9000000"/>
    <n v="27500000"/>
    <n v="26900100"/>
    <x v="32"/>
    <d v="2021-04-12T00:00:00"/>
    <d v="2022-02-11T00:00:00"/>
    <n v="305"/>
    <m/>
    <m/>
    <m/>
    <m/>
    <m/>
    <m/>
    <m/>
    <s v="X"/>
    <m/>
    <m/>
    <n v="0.97818545454545458"/>
  </r>
  <r>
    <n v="1"/>
    <s v="CPS-134-2021"/>
    <x v="0"/>
    <s v="FDLS-MC-099-2021"/>
    <s v="https://community.secop.gov.co/Public/Tendering/OpportunityDetail/Index?noticeUID=CO1.NTC.1854147&amp;isFromPublicArea=True&amp;isModal=False"/>
    <x v="1"/>
    <x v="1"/>
    <s v="No aplica"/>
    <s v="PRESTAR LOS SERVICIOS LOGÍSTICOS PARA LA REALIZACIÓN DE LA AUDIENCIA PÚBLICA DE RENDICIÓN DE CUENTAS DE LA VIGENCIA 2020 PARA LA LOCALIDAD DE SUMAPAZ"/>
    <x v="0"/>
    <s v="Un Nuevo Contrato Social y Ambiental para la Bogotá del Siglo XXI"/>
    <n v="57"/>
    <x v="0"/>
    <x v="0"/>
    <n v="1696"/>
    <n v="8"/>
    <n v="900360948"/>
    <s v="CORPORACION COLECTIVO DIGERATI"/>
    <s v="Persona Jurídica"/>
    <m/>
    <m/>
    <m/>
    <n v="19825720"/>
    <m/>
    <m/>
    <m/>
    <n v="19825720"/>
    <n v="18789900"/>
    <x v="33"/>
    <d v="2021-04-05T00:00:00"/>
    <d v="2021-05-04T00:00:00"/>
    <n v="29"/>
    <m/>
    <m/>
    <m/>
    <m/>
    <m/>
    <m/>
    <m/>
    <m/>
    <s v="X"/>
    <m/>
    <n v="0.94775372596808594"/>
  </r>
  <r>
    <n v="1"/>
    <s v="CPS-135-2021"/>
    <x v="0"/>
    <s v="FDLS-CD-114-2021"/>
    <s v="https://community.secop.gov.co/Public/Tendering/OpportunityDetail/Index?noticeUID=CO1.NTC.1896796&amp;isFromPublicArea=True&amp;isModal=False"/>
    <x v="0"/>
    <x v="0"/>
    <s v="Prestación de servicios profesionales y de apoyo a la gestión, o para la ejecución de trabajos artísticos que sólo puedan encomendarse a determinadas personas naturales;"/>
    <s v="PRESTAR LOS SERVICIOS COMO AUXILIAR ADMINISTRATIVO PARA LA CORREGIDURÍA DE NAZARETH"/>
    <x v="0"/>
    <s v="Un Nuevo Contrato Social y Ambiental para la Bogotá del Siglo XXI"/>
    <n v="57"/>
    <x v="0"/>
    <x v="0"/>
    <n v="1696"/>
    <m/>
    <n v="1000691517"/>
    <s v="LAURA XIMENA RUBIANO CARRILLO "/>
    <s v="Persona Natural"/>
    <m/>
    <m/>
    <m/>
    <n v="23000000"/>
    <m/>
    <m/>
    <m/>
    <n v="23000000"/>
    <n v="19856667"/>
    <x v="34"/>
    <d v="2021-04-12T00:00:00"/>
    <d v="2022-02-11T00:00:00"/>
    <n v="305"/>
    <m/>
    <m/>
    <m/>
    <m/>
    <m/>
    <m/>
    <m/>
    <s v="X"/>
    <m/>
    <m/>
    <n v="0.86333334782608695"/>
  </r>
  <r>
    <n v="1"/>
    <s v="CPS-136-2021"/>
    <x v="0"/>
    <s v="FDLS-CD-115-2021"/>
    <s v="https://community.secop.gov.co/Public/Tendering/OpportunityDetail/Index?noticeUID=CO1.NTC.1897343&amp;isFromPublicArea=True&amp;isModal=False"/>
    <x v="0"/>
    <x v="0"/>
    <s v="Prestación de servicios profesionales y de apoyo a la gestión, o para la ejecución de trabajos artísticos que sólo puedan encomendarse a determinadas personas naturales;"/>
    <s v="PRESTAR SUS SERVICIOS COMO AUXILIAR ADMINISTRATIVO PARA EL ÁREA DE GESTIÓN DEL DESARROLLO LOCAL, DE LA ALCALDÍA LOCAL DE SUMAPAZ"/>
    <x v="0"/>
    <s v="Un Nuevo Contrato Social y Ambiental para la Bogotá del Siglo XXI"/>
    <n v="57"/>
    <x v="0"/>
    <x v="0"/>
    <n v="1696"/>
    <m/>
    <n v="80897743"/>
    <s v="JHONATAN ALVAREZ MORA "/>
    <s v="Persona Natural"/>
    <m/>
    <m/>
    <m/>
    <n v="26000000"/>
    <m/>
    <m/>
    <m/>
    <n v="26000000"/>
    <n v="20106666"/>
    <x v="34"/>
    <d v="2021-04-09T00:00:00"/>
    <d v="2022-02-08T00:00:00"/>
    <n v="305"/>
    <m/>
    <m/>
    <m/>
    <m/>
    <m/>
    <m/>
    <m/>
    <s v="X"/>
    <m/>
    <m/>
    <n v="0.77333330769230768"/>
  </r>
  <r>
    <n v="1"/>
    <s v="CPS-137-2021"/>
    <x v="0"/>
    <s v="FDLS-CD-116-2021"/>
    <s v="https://community.secop.gov.co/Public/Tendering/OpportunityDetail/Index?noticeUID=CO1.NTC.1905978&amp;isFromPublicArea=True&amp;isModal=False"/>
    <x v="0"/>
    <x v="0"/>
    <s v="Prestación de servicios profesionales y de apoyo a la gestión, o para la ejecución de trabajos artísticos que sólo puedan encomendarse a determinadas personas naturales;"/>
    <s v="PRESTAR LOS SERVICIOS PROFESIONALES AL ÁREA DE GESTIÓN DE DESARROLLO LOCAL PARA APOYAR LA PLANEACIÓN, EJECUCIÓN Y SEGUIMIENTO A LOS PROYECTOS DE INVERSIÓN QUE LE SEAN DESIGNADOS"/>
    <x v="0"/>
    <s v="Un Nuevo Contrato Social y Ambiental para la Bogotá del Siglo XXI"/>
    <n v="49"/>
    <x v="9"/>
    <x v="3"/>
    <n v="1688"/>
    <m/>
    <n v="1047406951"/>
    <s v="GIOVANNI BATTISTA MAINERO MARMOLEJO"/>
    <s v="Persona Natural"/>
    <m/>
    <m/>
    <m/>
    <n v="34920000"/>
    <m/>
    <m/>
    <m/>
    <n v="34920000"/>
    <n v="33174000"/>
    <x v="35"/>
    <d v="2021-04-13T00:00:00"/>
    <d v="2021-12-31T00:00:00"/>
    <n v="262"/>
    <m/>
    <m/>
    <m/>
    <m/>
    <m/>
    <m/>
    <m/>
    <s v="X"/>
    <m/>
    <m/>
    <n v="0.95"/>
  </r>
  <r>
    <n v="1"/>
    <s v="CPS-138-2021"/>
    <x v="0"/>
    <s v="FDLS-CD-117-2021"/>
    <s v="https://community.secop.gov.co/Public/Tendering/OpportunityDetail/Index?noticeUID=CO1.NTC.1911958&amp;isFromPublicArea=True&amp;isModal=False"/>
    <x v="0"/>
    <x v="0"/>
    <s v="Prestación de servicios profesionales y de apoyo a la gestión, o para la ejecución de trabajos artísticos que sólo puedan encomendarse a determinadas personas naturales;"/>
    <s v="PRESTAR LOS SERVICIOS PROFESIONALES COMO ABOGADO, PARA EL TRAMITE DE LOS ASUNTOS JURIDICOS Y LEGALES, QUE REQUIERAN LOS PROCESOS MISIONALES Y ADMINISTRATIVOS QUE SE ADELANTAN EN LA ALCALDÍA LOCAL DE SUMAPAZ"/>
    <x v="0"/>
    <s v="Un Nuevo Contrato Social y Ambiental para la Bogotá del Siglo XXI"/>
    <n v="57"/>
    <x v="0"/>
    <x v="0"/>
    <n v="1696"/>
    <m/>
    <n v="1012413960"/>
    <s v="JANEIRY ROMERO HERNANDEZ"/>
    <s v="Persona Natural"/>
    <m/>
    <m/>
    <m/>
    <n v="34920000"/>
    <m/>
    <n v="1"/>
    <n v="4365000"/>
    <n v="39285000"/>
    <n v="37248000"/>
    <x v="36"/>
    <d v="2021-04-15T00:00:00"/>
    <d v="2022-01-14T00:00:00"/>
    <n v="274"/>
    <n v="1"/>
    <n v="30"/>
    <m/>
    <m/>
    <m/>
    <m/>
    <m/>
    <s v="X"/>
    <m/>
    <m/>
    <n v="0.94814814814814818"/>
  </r>
  <r>
    <n v="1"/>
    <s v="CPS-139-2021"/>
    <x v="0"/>
    <s v="FDRS-CD-118-2021"/>
    <s v="https://community.secop.gov.co/Public/Tendering/OpportunityDetail/Index?noticeUID=CO1.NTC.1933623&amp;isFromPublicArea=True&amp;isModal=False"/>
    <x v="0"/>
    <x v="0"/>
    <s v="Prestación de servicios profesionales y de apoyo a la gestión, o para la ejecución de trabajos artísticos que sólo puedan encomendarse a determinadas personas naturales;"/>
    <s v="PRESTAR SUS SERVICIOS PROFESIONALES PARA APOYAR AL EQUIPO DE PRENSA Y COMUNICACIONES DE LA ALCALDÍA LOCAL EN LA CREACIÓN, REALIZACIÓN, PRODUCCIÓN Y EDICIÓN DE VIDEOS, ASÍ́COMO EL REGISTRO, EDICIÓN Y LA PRESENTACIÓN DE FOTOGRAFÍAS DE LOS ACONTECIMIENTOS, HECHOS Y EVENTOS EXTERNOS E INTERNOS DE LA ALCALDÍA LOCAL, PARA SER UTILIZADOS COMO INSUMOS DE COMUNICACIÓN EN LOS MEDIOS, ESPECIALMENTE ESCRITOS, DIGITALES Y AUDIOVISUALES"/>
    <x v="0"/>
    <s v="Un Nuevo Contrato Social y Ambiental para la Bogotá del Siglo XXI"/>
    <n v="57"/>
    <x v="0"/>
    <x v="0"/>
    <n v="1696"/>
    <m/>
    <n v="81715533"/>
    <s v="LUIS ANGEL ARROYAVE VILARO"/>
    <s v="Persona Natural"/>
    <m/>
    <m/>
    <m/>
    <n v="40000000"/>
    <m/>
    <n v="1"/>
    <n v="2500000"/>
    <n v="42500000"/>
    <n v="35833333"/>
    <x v="27"/>
    <d v="2021-04-26T00:00:00"/>
    <d v="2022-01-09T00:00:00"/>
    <n v="258"/>
    <n v="1"/>
    <n v="15"/>
    <m/>
    <m/>
    <m/>
    <m/>
    <m/>
    <s v="X"/>
    <m/>
    <m/>
    <n v="0.84313724705882354"/>
  </r>
  <r>
    <n v="1"/>
    <s v="CPS-140-2021"/>
    <x v="0"/>
    <s v="FDRS-119-2021"/>
    <s v="https://community.secop.gov.co/Public/Tendering/OpportunityDetail/Index?noticeUID=CO1.NTC.1931423&amp;isFromPublicArea=True&amp;isModal=False"/>
    <x v="0"/>
    <x v="0"/>
    <s v="Prestación de servicios profesionales y de apoyo a la gestión, o para la ejecución de trabajos artísticos que sólo puedan encomendarse a determinadas personas naturales;"/>
    <s v="PRESTAR LOS SERVICIOS PROFESIONALES ESPECIALIZADOS PARA ATENDER EL PROCESO DE ATENCIÓN DE VÍCTIMAS, LEGALIZACIÓN DE PREDIOS, JUSTICIA REITERATIVA, ENTRE OTROS, PARA LA ALCALDÍA LOCAL DE SUMAPAZ"/>
    <x v="0"/>
    <s v="Un Nuevo Contrato Social y Ambiental para la Bogotá del Siglo XXI"/>
    <n v="57"/>
    <x v="0"/>
    <x v="0"/>
    <n v="1696"/>
    <m/>
    <n v="3249841"/>
    <s v="LUIS HERNANDO BEJARANO"/>
    <s v="Persona Natural"/>
    <m/>
    <m/>
    <m/>
    <n v="56000000"/>
    <m/>
    <m/>
    <m/>
    <n v="56000000"/>
    <n v="50866666"/>
    <x v="27"/>
    <d v="2021-04-23T00:00:00"/>
    <d v="2021-12-22T00:00:00"/>
    <n v="243"/>
    <m/>
    <m/>
    <m/>
    <m/>
    <m/>
    <m/>
    <m/>
    <m/>
    <s v="X"/>
    <m/>
    <n v="0.90833332142857148"/>
  </r>
  <r>
    <n v="1"/>
    <s v="CPS-141-2021"/>
    <x v="0"/>
    <s v="FDLS-MC-111-2021"/>
    <s v="https://community.secop.gov.co/Public/Tendering/OpportunityDetail/Index?noticeUID=CO1.NTC.1917898&amp;isFromPublicArea=True&amp;isModal=False"/>
    <x v="1"/>
    <x v="1"/>
    <s v="No aplica"/>
    <s v="CONTRATAR LA PRESTACION DE SERVICIOS DE VIGILANCIA Y SEGURIDAD PRIVADA CON ARMAS, PARA LAS SEDES DE LA ALCALDIA LOCAL DE SUMAPAZ"/>
    <x v="1"/>
    <s v="Un Nuevo Contrato Social y Ambiental para la Bogotá del Siglo XXI"/>
    <s v="No aplica"/>
    <x v="16"/>
    <x v="5"/>
    <m/>
    <m/>
    <n v="860518862"/>
    <s v="SEGURIDAD LAS AMERICAS LTDA SEGURIAMERICAS LTDA"/>
    <s v="Persona Jurídica"/>
    <m/>
    <m/>
    <m/>
    <n v="24792421"/>
    <m/>
    <n v="1"/>
    <n v="12396210"/>
    <n v="37188631"/>
    <n v="37188631"/>
    <x v="27"/>
    <d v="2021-04-23T00:00:00"/>
    <d v="2021-06-18T00:00:00"/>
    <n v="36"/>
    <n v="1"/>
    <n v="18"/>
    <m/>
    <m/>
    <m/>
    <m/>
    <m/>
    <m/>
    <s v="X"/>
    <m/>
    <n v="1"/>
  </r>
  <r>
    <n v="1"/>
    <s v="CPS-142-2021"/>
    <x v="0"/>
    <s v="FDRS-CD-120-2021"/>
    <s v="https://community.secop.gov.co/Public/Tendering/OpportunityDetail/Index?noticeUID=CO1.NTC.1937587&amp;isFromPublicArea=True&amp;isModal=False"/>
    <x v="0"/>
    <x v="0"/>
    <s v="Prestación de servicios profesionales y de apoyo a la gestión, o para la ejecución de trabajos artísticos que sólo puedan encomendarse a determinadas personas naturales;"/>
    <s v="PRESTAR LOS SERVICIOS PROFESIONALES PARA APOYAR LA PLANEACIÓN, EJECUCIÓN Y SEGUIMIENTO DE LOS PROYECTOS DE INVERSIÓN RELACIONADOS CON LA PLANEACIÓN PARTICIPATIVA RURAL Y DEL DESARROLLO CON ENFOQUE TERRITORIAL, DEL FONDO DE DESARROLLO LOCAL DE SUMAPAZ"/>
    <x v="0"/>
    <s v="Un Nuevo Contrato Social y Ambiental para la Bogotá del Siglo XXI"/>
    <n v="39"/>
    <x v="4"/>
    <x v="2"/>
    <n v="1672"/>
    <m/>
    <n v="80727859"/>
    <s v="JOSE REINERO GALEANO LEMUS"/>
    <s v="Persona Natural"/>
    <m/>
    <m/>
    <m/>
    <n v="54400000"/>
    <m/>
    <m/>
    <m/>
    <n v="54400000"/>
    <n v="48506666"/>
    <x v="37"/>
    <d v="2021-04-27T00:00:00"/>
    <d v="2021-12-26T00:00:00"/>
    <n v="243"/>
    <m/>
    <m/>
    <m/>
    <m/>
    <m/>
    <m/>
    <m/>
    <m/>
    <s v="X"/>
    <m/>
    <n v="0.89166665441176474"/>
  </r>
  <r>
    <n v="1"/>
    <s v="CPS-143-2021"/>
    <x v="0"/>
    <s v="FDRS-CD-121-2021"/>
    <s v="https://community.secop.gov.co/Public/Tendering/OpportunityDetail/Index?noticeUID=CO1.NTC.1941063&amp;isFromPublicArea=True&amp;isModal=False"/>
    <x v="0"/>
    <x v="0"/>
    <s v="Prestación de servicios profesionales y de apoyo a la gestión, o para la ejecución de trabajos artísticos que sólo puedan encomendarse a determinadas personas naturales;"/>
    <s v="PRESTAR SUS SERVICIOS PROFESIONALES AL ÁREA GESTIÓN DE DESARROLLO LOCAL, EN LOS TEMAS RELACIONADOS CON LA GESTIÓN CULTURAL DE LA LOCALIDAD DE SUMAPAZ"/>
    <x v="0"/>
    <s v="Un Nuevo Contrato Social y Ambiental para la Bogotá del Siglo XXI"/>
    <n v="21"/>
    <x v="17"/>
    <x v="1"/>
    <n v="1633"/>
    <m/>
    <n v="79957036"/>
    <s v="NICOLAS ALBERTO CABRERA PUENTE "/>
    <s v="Persona Natural"/>
    <m/>
    <m/>
    <m/>
    <n v="44000000"/>
    <m/>
    <m/>
    <m/>
    <n v="44000000"/>
    <n v="44000000"/>
    <x v="38"/>
    <d v="2021-04-29T00:00:00"/>
    <d v="2021-12-28T00:00:00"/>
    <n v="243"/>
    <m/>
    <m/>
    <m/>
    <m/>
    <m/>
    <m/>
    <m/>
    <m/>
    <s v="X"/>
    <m/>
    <n v="1"/>
  </r>
  <r>
    <n v="1"/>
    <s v="CPS-144-2021"/>
    <x v="0"/>
    <s v="FDRS-CD-123-2021"/>
    <s v="https://community.secop.gov.co/Public/Tendering/OpportunityDetail/Index?noticeUID=CO1.NTC.1957373&amp;isFromPublicArea=True&amp;isModal=False"/>
    <x v="0"/>
    <x v="0"/>
    <s v="Prestación de servicios profesionales y de apoyo a la gestión, o para la ejecución de trabajos artísticos que sólo puedan encomendarse a determinadas personas naturales;"/>
    <s v="PRESTAR SUS SERVICIOS DE APOYO ADMINISTRATIVO AL PARQUE AUTOMOTOR DE PROPIEDAD DEL FONDO DE DESARROLLO LOCAL DE SUMAPAZ"/>
    <x v="0"/>
    <s v="Un Nuevo Contrato Social y Ambiental para la Bogotá del Siglo XXI"/>
    <n v="57"/>
    <x v="0"/>
    <x v="0"/>
    <n v="1696"/>
    <m/>
    <n v="1019019834"/>
    <s v="EDWIN RUIZ VASQUEZ"/>
    <s v="Persona Natural"/>
    <m/>
    <m/>
    <m/>
    <n v="20800000"/>
    <m/>
    <m/>
    <m/>
    <n v="20800000"/>
    <n v="20366666"/>
    <x v="39"/>
    <d v="2021-05-06T00:00:00"/>
    <d v="2022-01-05T00:00:00"/>
    <n v="244"/>
    <m/>
    <m/>
    <m/>
    <m/>
    <m/>
    <m/>
    <m/>
    <s v="X"/>
    <m/>
    <m/>
    <n v="0.97916663461538467"/>
  </r>
  <r>
    <n v="1"/>
    <s v="CPS-145-2021"/>
    <x v="0"/>
    <s v="FDRS-CD.-124-2021"/>
    <s v="https://community.secop.gov.co/Public/Tendering/OpportunityDetail/Index?noticeUID=CO1.NTC.1957863&amp;isFromPublicArea=True&amp;isModal=False"/>
    <x v="0"/>
    <x v="0"/>
    <s v="Prestación de servicios profesionales y de apoyo a la gestión, o para la ejecución de trabajos artísticos que sólo puedan encomendarse a determinadas personas naturales;"/>
    <s v="PRESTAR LOS SERVICIOS PROFESIONALES PARA APOYAR JURÍDICAMENTE LAS RESPUESTAS A LAS SOLICITUDES RADICADAS POR LOS ENTES DE CONTROL, CONCEJO DE BOGOTÁ Y TEMAS RELACIONADOS CON PLANES DE MEJORAMIENTO DE LA ALCALDÍA LOCAL DE SUMAPAZ"/>
    <x v="0"/>
    <s v="Un Nuevo Contrato Social y Ambiental para la Bogotá del Siglo XXI"/>
    <n v="57"/>
    <x v="0"/>
    <x v="0"/>
    <n v="1696"/>
    <m/>
    <n v="52516975"/>
    <s v="NINI JOHANA GUTIERREZ TORRES "/>
    <s v="Persona Natural"/>
    <m/>
    <m/>
    <m/>
    <n v="45600000"/>
    <m/>
    <m/>
    <m/>
    <n v="45600000"/>
    <n v="44650000"/>
    <x v="39"/>
    <d v="2021-05-06T00:00:00"/>
    <d v="2022-01-05T00:00:00"/>
    <n v="244"/>
    <m/>
    <m/>
    <m/>
    <m/>
    <m/>
    <m/>
    <m/>
    <s v="X"/>
    <m/>
    <m/>
    <n v="0.97916666666666663"/>
  </r>
  <r>
    <n v="1"/>
    <s v="CPS-146-2021"/>
    <x v="0"/>
    <s v="FDRS-CD-126-2021"/>
    <s v="https://community.secop.gov.co/Public/Tendering/OpportunityDetail/Index?noticeUID=CO1.NTC.1967524&amp;isFromPublicArea=True&amp;isModal=False"/>
    <x v="0"/>
    <x v="0"/>
    <s v="Prestación de servicios profesionales y de apoyo a la gestión, o para la ejecución de trabajos artísticos que sólo puedan encomendarse a determinadas personas naturales;"/>
    <s v="PRESTAR SUS SERVICIOS COMO TÉCNICO DE APOYO ADMINISTRATIVO AL ÁREA DE GESTIÓN DEL DESARROLLO LOCAL EN LA ALCALDÍA LOCAL DE SUMAPAZ"/>
    <x v="0"/>
    <s v="Un Nuevo Contrato Social y Ambiental para la Bogotá del Siglo XXI"/>
    <n v="57"/>
    <x v="0"/>
    <x v="0"/>
    <n v="1696"/>
    <m/>
    <n v="1020839818"/>
    <s v="PAULA NATALIA FARFAN PAEZ"/>
    <s v="Persona Natural"/>
    <m/>
    <m/>
    <m/>
    <n v="24704000"/>
    <m/>
    <m/>
    <m/>
    <n v="24704000"/>
    <n v="23571733"/>
    <x v="40"/>
    <d v="2021-05-12T00:00:00"/>
    <d v="2022-01-11T00:00:00"/>
    <n v="244"/>
    <m/>
    <m/>
    <m/>
    <m/>
    <m/>
    <m/>
    <m/>
    <s v="X"/>
    <m/>
    <m/>
    <n v="0.95416665317357507"/>
  </r>
  <r>
    <n v="1"/>
    <s v="CPS-147-2021"/>
    <x v="0"/>
    <s v="FDRS-CD-127-2021"/>
    <s v="https://community.secop.gov.co/Public/Tendering/OpportunityDetail/Index?noticeUID=CO1.NTC.1992430&amp;isFromPublicArea=True&amp;isModal=False"/>
    <x v="0"/>
    <x v="0"/>
    <s v="Prestación de servicios profesionales y de apoyo a la gestión, o para la ejecución de trabajos artísticos que sólo puedan encomendarse a determinadas personas naturales;"/>
    <s v="PRESTAR LOS SERVICIOS COMO AUXILIAR ADMINISTRATIVO EN LA GESTIÓN DE INFRAESTRUCTURA EN LA ALCALDÍA LOCAL DE SUMAPAZ"/>
    <x v="0"/>
    <s v="Un Nuevo Contrato Social y Ambiental para la Bogotá del Siglo XXI"/>
    <n v="19"/>
    <x v="15"/>
    <x v="1"/>
    <n v="1589"/>
    <m/>
    <n v="53095155"/>
    <s v="ELIANA KATHERINE JIMENEZ RODRIGUEZ "/>
    <s v="Persona Natural"/>
    <m/>
    <m/>
    <m/>
    <n v="18200000"/>
    <m/>
    <m/>
    <m/>
    <n v="18200000"/>
    <n v="16120000"/>
    <x v="41"/>
    <d v="2021-05-25T00:00:00"/>
    <d v="2021-12-24T00:00:00"/>
    <n v="213"/>
    <m/>
    <m/>
    <m/>
    <m/>
    <m/>
    <m/>
    <m/>
    <m/>
    <s v="X"/>
    <m/>
    <n v="0.88571428571428568"/>
  </r>
  <r>
    <n v="1"/>
    <s v="CPS-148-2021"/>
    <x v="0"/>
    <s v="FDRS-CD-128-2021"/>
    <s v="https://community.secop.gov.co/Public/Tendering/OpportunityDetail/Index?noticeUID=CO1.NTC.1997323&amp;isFromPublicArea=True&amp;isModal=False"/>
    <x v="0"/>
    <x v="0"/>
    <s v="Prestación de servicios profesionales y de apoyo a la gestión, o para la ejecución de trabajos artísticos que sólo puedan encomendarse a determinadas personas naturales;"/>
    <s v="PRESTAR LOS SERVICIOS COMO AYUDANTES DE MAQUINARIA PESADA DE PROPIEDAD O TENENCIA DEL FONDO DE DESARROLLO LOCAL DE SUMAPAZ"/>
    <x v="0"/>
    <s v="Un Nuevo Contrato Social y Ambiental para la Bogotá del Siglo XXI"/>
    <n v="57"/>
    <x v="0"/>
    <x v="0"/>
    <n v="1696"/>
    <m/>
    <n v="1023006848"/>
    <s v="MARIA DEL PILAR CONTRERAS MARTÍNEZ"/>
    <s v="Persona Natural"/>
    <m/>
    <m/>
    <m/>
    <n v="20000000"/>
    <m/>
    <m/>
    <m/>
    <n v="20000000"/>
    <n v="15333333"/>
    <x v="42"/>
    <d v="2021-05-27T00:00:00"/>
    <d v="2022-01-26T00:00:00"/>
    <n v="244"/>
    <m/>
    <m/>
    <m/>
    <m/>
    <m/>
    <m/>
    <m/>
    <s v="X"/>
    <m/>
    <m/>
    <n v="0.76666665000000001"/>
  </r>
  <r>
    <n v="1"/>
    <s v="CPS-149-2021"/>
    <x v="0"/>
    <s v="FDRS-CD-129-2021"/>
    <s v="https://community.secop.gov.co/Public/Tendering/OpportunityDetail/Index?noticeUID=CO1.NTC.1996821&amp;isFromPublicArea=True&amp;isModal=False"/>
    <x v="0"/>
    <x v="0"/>
    <s v="Prestación de servicios profesionales y de apoyo a la gestión, o para la ejecución de trabajos artísticos que sólo puedan encomendarse a determinadas personas naturales;"/>
    <s v="PRESTAR LOS SERVICIOS PROFESIONALES ESPECIALIZADOS PARA APOYAR LA IMPLEMENTACIÓN Y GESTIÓN DE ESTRATEGIAS DE _x000a_FORTALECIMIENTO DE LOS SISTEMAS LOCALES DE JUSTICIA ESTABLECIDAS EN EL PROYECTO 1683"/>
    <x v="0"/>
    <s v="Un Nuevo Contrato Social y Ambiental para la Bogotá del Siglo XXI"/>
    <n v="48"/>
    <x v="18"/>
    <x v="2"/>
    <n v="1683"/>
    <m/>
    <n v="79428028"/>
    <s v="LUIS YOBANY ROBLES RUBIANO"/>
    <s v="Persona Natural"/>
    <m/>
    <m/>
    <m/>
    <n v="56000000"/>
    <m/>
    <m/>
    <m/>
    <n v="56000000"/>
    <n v="38033333"/>
    <x v="42"/>
    <d v="2021-05-27T00:00:00"/>
    <d v="2021-11-10T00:00:00"/>
    <n v="167"/>
    <m/>
    <m/>
    <m/>
    <m/>
    <m/>
    <m/>
    <m/>
    <m/>
    <s v="X"/>
    <m/>
    <n v="0.67916666071428566"/>
  </r>
  <r>
    <n v="1"/>
    <s v="CSE-150-2021"/>
    <x v="0"/>
    <s v="FRDS-SAMC-122-2021"/>
    <s v="https://community.secop.gov.co/Public/Tendering/OpportunityDetail/Index?noticeUID=CO1.NTC.1939044&amp;isFromPublicArea=True&amp;isModal=False"/>
    <x v="3"/>
    <x v="2"/>
    <s v="Selección abreviada por menor cuantía "/>
    <s v="CONTRATAR LOS SEGUROS QUE AMPAREN LOS INTERESES PATRIMONIALES ACTUALES Y FUTUROS, ASÍ COMO LOS BIENES DE PROPIEDAD DE LA ALCALDIA LOCAL DE SUMAPAZ, QUE ESTÉN BAJO SU RESPONSABILIDAD Y CUSTODIA Y AQUELLOS QUE SEAN ADQUIRIDOS PARA DESARROLLAR LAS FUNCIONES INHERENTES A SU ACTIVIDAD, ASI COMO CUALQUIER OTRA PÓLIZA DE SEGUROS QUE REQUIERA LA ENTIDAD EN EL DESARROLLO DE SU ACTIVIDAD"/>
    <x v="1"/>
    <s v="Un Nuevo Contrato Social y Ambiental para la Bogotá del Siglo XXI"/>
    <s v="No aplica"/>
    <x v="16"/>
    <x v="5"/>
    <m/>
    <n v="1"/>
    <n v="860524654"/>
    <s v="ASEGURADORA SOLIDARIA DE COLOMBIA ENTIDAD COOPERATIVA"/>
    <s v="Persona Jurídica"/>
    <m/>
    <m/>
    <m/>
    <n v="251998595"/>
    <m/>
    <n v="1"/>
    <n v="973890"/>
    <n v="252972485"/>
    <n v="250793411"/>
    <x v="41"/>
    <d v="2021-05-24T00:00:00"/>
    <d v="2022-05-23T00:00:00"/>
    <n v="364"/>
    <m/>
    <m/>
    <m/>
    <m/>
    <m/>
    <m/>
    <m/>
    <s v="X"/>
    <m/>
    <m/>
    <n v="0.99138612248679936"/>
  </r>
  <r>
    <n v="1"/>
    <s v="CAR-151-2021"/>
    <x v="0"/>
    <s v="FDRS-CD-132-2021"/>
    <s v="https://community.secop.gov.co/Public/Tendering/OpportunityDetail/Index?noticeUID=CO1.NTC.1997555&amp;isFromPublicArea=True&amp;isModal=False"/>
    <x v="2"/>
    <x v="0"/>
    <s v="El arrendamiento o adquisición de inmuebles"/>
    <s v="ADQUIRIR A TÍTULO DE ARRENDAMIENTO UNA (1) BODEGA PARA EL FUNCIONAMIENTO DEL PUESTO DE DESINFECCIÓN EN LA LOCALIDAD DE SUMAPAZ"/>
    <x v="1"/>
    <s v="Un Nuevo Contrato Social y Ambiental para la Bogotá del Siglo XXI"/>
    <s v="No aplica"/>
    <x v="16"/>
    <x v="5"/>
    <m/>
    <m/>
    <n v="79640478"/>
    <s v="OSCAR PEÑALOZA CASTELLANOS"/>
    <s v="Persona Natural"/>
    <m/>
    <m/>
    <m/>
    <n v="3570000"/>
    <m/>
    <m/>
    <m/>
    <n v="3570000"/>
    <n v="3570000"/>
    <x v="42"/>
    <d v="2021-05-28T00:00:00"/>
    <d v="2021-08-27T00:00:00"/>
    <n v="91"/>
    <m/>
    <m/>
    <m/>
    <m/>
    <m/>
    <m/>
    <m/>
    <m/>
    <s v="X"/>
    <m/>
    <n v="1"/>
  </r>
  <r>
    <n v="1"/>
    <s v="CPS-152-2021"/>
    <x v="0"/>
    <s v="FDRS-CD-133-2021"/>
    <s v="https://community.secop.gov.co/Public/Tendering/OpportunityDetail/Index?noticeUID=CO1.NTC.2011407&amp;isFromPublicArea=True&amp;isModal=False"/>
    <x v="0"/>
    <x v="0"/>
    <s v="Prestación de servicios profesionales y de apoyo a la gestión, o para la ejecución de trabajos artísticos que sólo puedan encomendarse a determinadas personas naturales;"/>
    <s v="PRESTAR LOS SERVICIOS PROFESIONALES PARA APOYAR LA IMPLEMENTACIÓN Y GESTIÓN DE ESTRATEGIAS DE FORTALECIMIENTO DE LOS SISTEMAS LOCALES DE JUSTICIA ESTABLECIDAS EN EL PROYECTO 1683"/>
    <x v="0"/>
    <s v="Un Nuevo Contrato Social y Ambiental para la Bogotá del Siglo XXI"/>
    <n v="48"/>
    <x v="18"/>
    <x v="2"/>
    <n v="1683"/>
    <m/>
    <n v="1024555613"/>
    <s v="DUVAN HERNAN HERNANDEZ TORRES"/>
    <s v="Persona Natural"/>
    <m/>
    <m/>
    <m/>
    <n v="30555000"/>
    <m/>
    <m/>
    <m/>
    <n v="30555000"/>
    <n v="30555000"/>
    <x v="43"/>
    <d v="2021-06-02T00:00:00"/>
    <d v="2022-01-01T00:00:00"/>
    <n v="213"/>
    <m/>
    <m/>
    <m/>
    <m/>
    <m/>
    <m/>
    <m/>
    <s v="X"/>
    <m/>
    <m/>
    <n v="1"/>
  </r>
  <r>
    <n v="1"/>
    <s v="CPS-153-2021"/>
    <x v="0"/>
    <s v="FDRS-CD-134-2021"/>
    <s v="https://community.secop.gov.co/Public/Tendering/OpportunityDetail/Index?noticeUID=CO1.NTC.2028979&amp;isFromPublicArea=True&amp;isModal=False"/>
    <x v="0"/>
    <x v="0"/>
    <s v="Prestación de servicios profesionales y de apoyo a la gestión, o para la ejecución de trabajos artísticos que sólo puedan encomendarse a determinadas personas naturales;"/>
    <s v="EL CONTRATO QUE SE PRETENDE CELEBRAR TENDRÁ POR OBJETO PRESTAR LOS SERVICIOS PROFESIONALES DE APOYO AL ÁREA DE GESTIÓN DE DESARROLLO LOCAL DE LA ALCALDÍA LOCAL DE SUMAPAZ, EN TEMAS RELACIONADOS CON EL EMPLEO LOCAL Y CORAZÓN PRODUCTIVO"/>
    <x v="0"/>
    <s v="Un Nuevo Contrato Social y Ambiental para la Bogotá del Siglo XXI"/>
    <n v="1"/>
    <x v="5"/>
    <x v="1"/>
    <n v="1583"/>
    <m/>
    <n v="1013642097"/>
    <s v="CRISTIAN ANDRES TORRES MALAMBO"/>
    <s v="Persona Natural"/>
    <m/>
    <m/>
    <m/>
    <n v="30555000"/>
    <m/>
    <m/>
    <m/>
    <n v="30555000"/>
    <n v="28518000"/>
    <x v="44"/>
    <d v="2021-06-15T00:00:00"/>
    <d v="2022-01-14T00:00:00"/>
    <n v="213"/>
    <m/>
    <m/>
    <m/>
    <m/>
    <m/>
    <m/>
    <m/>
    <s v="X"/>
    <m/>
    <m/>
    <n v="0.93333333333333335"/>
  </r>
  <r>
    <n v="1"/>
    <s v="CPS-154-2021"/>
    <x v="0"/>
    <s v="FDRS-CD-135-2021"/>
    <s v="https://community.secop.gov.co/Public/Tendering/OpportunityDetail/Index?noticeUID=CO1.NTC.2012254&amp;isFromPublicArea=True&amp;isModal=False"/>
    <x v="0"/>
    <x v="0"/>
    <s v="Prestación de servicios profesionales y de apoyo a la gestión, o para la ejecución de trabajos artísticos que sólo puedan encomendarse a determinadas personas naturales;"/>
    <s v="PRESTAR LOS SERVICIOS PROFESIONALES PARA APOYAR LOS ASUNTOS JURÍDICOS EN LA GESTIÓN CONTRACTUAL Y POSTCONTRACTUALES DEL FONDO DE DESARROLLO LOCAL DE SUMAPAZ"/>
    <x v="0"/>
    <s v="Un Nuevo Contrato Social y Ambiental para la Bogotá del Siglo XXI"/>
    <n v="57"/>
    <x v="0"/>
    <x v="0"/>
    <n v="1696"/>
    <m/>
    <n v="52900762"/>
    <s v="JENNY CAROLINA GIRON CUERVO"/>
    <s v="Persona Natural"/>
    <m/>
    <m/>
    <m/>
    <n v="45500000"/>
    <m/>
    <m/>
    <m/>
    <n v="45500000"/>
    <n v="45283333"/>
    <x v="45"/>
    <d v="2021-06-02T00:00:00"/>
    <d v="2022-01-01T00:00:00"/>
    <n v="213"/>
    <m/>
    <m/>
    <m/>
    <m/>
    <m/>
    <m/>
    <m/>
    <s v="X"/>
    <m/>
    <m/>
    <n v="0.9952380879120879"/>
  </r>
  <r>
    <n v="1"/>
    <s v="CPS-155-2021"/>
    <x v="0"/>
    <s v="FDRS-CD-136-2021"/>
    <s v="https://community.secop.gov.co/Public/Tendering/OpportunityDetail/Index?noticeUID=CO1.NTC.2012363&amp;isFromPublicArea=True&amp;isModal=False"/>
    <x v="0"/>
    <x v="0"/>
    <s v="Prestación de servicios profesionales y de apoyo a la gestión, o para la ejecución de trabajos artísticos que sólo puedan encomendarse a determinadas personas naturales;"/>
    <s v="PRESTAR LOS SERVICIOS COMO AYUDANTES DE MAQUINARIA PESADA DE PROPIEDAD O TENENCIA DEL FONDO DE DESARROLLO LOCAL DE SUMAPAZ"/>
    <x v="0"/>
    <s v="Un Nuevo Contrato Social y Ambiental para la Bogotá del Siglo XXI"/>
    <n v="57"/>
    <x v="0"/>
    <x v="0"/>
    <n v="1696"/>
    <m/>
    <n v="1024559011"/>
    <s v="HECTOR ORLANDO PENAGOS PABON "/>
    <s v="Persona Natural"/>
    <m/>
    <m/>
    <m/>
    <n v="20000000"/>
    <m/>
    <m/>
    <m/>
    <n v="20000000"/>
    <n v="17250000"/>
    <x v="45"/>
    <d v="2021-06-04T00:00:00"/>
    <d v="2022-02-03T00:00:00"/>
    <n v="244"/>
    <m/>
    <m/>
    <m/>
    <m/>
    <m/>
    <m/>
    <m/>
    <s v="X"/>
    <m/>
    <m/>
    <n v="0.86250000000000004"/>
  </r>
  <r>
    <n v="1"/>
    <s v="CPS-156-2021"/>
    <x v="0"/>
    <s v="FDRS-CD-138-2021"/>
    <s v="https://community.secop.gov.co/Public/Tendering/OpportunityDetail/Index?noticeUID=CO1.NTC.2042508&amp;isFromPublicArea=True&amp;isModal=False"/>
    <x v="0"/>
    <x v="0"/>
    <s v="Prestación de servicios profesionales y de apoyo a la gestión, o para la ejecución de trabajos artísticos que sólo puedan encomendarse a determinadas personas naturales;"/>
    <s v="PRESTAR LOS SERVICIOS DE APOYO ADMINISTRATIVO EN LOS PROCESOS QUE SE ADELANTAN EN EL ALMACÉN DE LA ALCALDÍA LOCAL DE SUMAPAZ"/>
    <x v="0"/>
    <s v="Un Nuevo Contrato Social y Ambiental para la Bogotá del Siglo XXI"/>
    <n v="57"/>
    <x v="0"/>
    <x v="0"/>
    <n v="1696"/>
    <m/>
    <n v="1030591646"/>
    <s v="ANDREI ESTEBAN VARGAS BENITEZ "/>
    <s v="Persona Natural"/>
    <m/>
    <m/>
    <m/>
    <n v="18200000"/>
    <m/>
    <m/>
    <m/>
    <n v="18200000"/>
    <n v="16293333"/>
    <x v="46"/>
    <d v="2021-06-23T00:00:00"/>
    <d v="2022-01-22T00:00:00"/>
    <n v="213"/>
    <m/>
    <m/>
    <m/>
    <m/>
    <m/>
    <m/>
    <m/>
    <s v="X"/>
    <m/>
    <m/>
    <n v="0.89523807692307689"/>
  </r>
  <r>
    <n v="1"/>
    <s v="CIA-157-2021"/>
    <x v="0"/>
    <s v="FDRS-CD-137-2021"/>
    <s v="https://community.secop.gov.co/Public/Tendering/OpportunityDetail/Index?noticeUID=CO1.NTC.2028938&amp;isFromPublicArea=True&amp;isModal=False"/>
    <x v="4"/>
    <x v="0"/>
    <s v="Contratos interadministrativos"/>
    <s v="DESARROLLAR UN PROCESO DE INTERVENCIÓN QUE GARANTICE EL DERECHO A LAS COMUNICACIONES, MEDIANTE LA OPERACIÓN, ADMINISTRACIÓN Y MANTENIMIENTO DE LOS CINCO (5) CENTROS DE CONECTIVIDAD CAMPESINA EXISTENTE"/>
    <x v="0"/>
    <s v="Un Nuevo Contrato Social y Ambiental para la Bogotá del Siglo XXI"/>
    <n v="54"/>
    <x v="7"/>
    <x v="0"/>
    <n v="1692"/>
    <m/>
    <n v="899999115"/>
    <s v="EMPRESA DE TELECOMUNICACIONES DE BOGOTA SA ESP"/>
    <s v="Persona Jurídica"/>
    <m/>
    <m/>
    <m/>
    <n v="123264241"/>
    <m/>
    <m/>
    <m/>
    <n v="123264241"/>
    <n v="120333877"/>
    <x v="44"/>
    <d v="2021-06-17T00:00:00"/>
    <d v="2021-08-16T00:00:00"/>
    <n v="60"/>
    <m/>
    <m/>
    <m/>
    <m/>
    <m/>
    <m/>
    <m/>
    <m/>
    <s v="X"/>
    <m/>
    <n v="0.97622697405000047"/>
  </r>
  <r>
    <n v="1"/>
    <s v="CPS-158-2021"/>
    <x v="0"/>
    <s v="FDRS-CD-140-2021"/>
    <s v="https://community.secop.gov.co/Public/Tendering/OpportunityDetail/Index?noticeUID=CO1.NTC.2047302&amp;isFromPublicArea=True&amp;isModal=False"/>
    <x v="0"/>
    <x v="0"/>
    <s v="Prestación de servicios profesionales y de apoyo a la gestión, o para la ejecución de trabajos artísticos que sólo puedan encomendarse a determinadas personas naturales;"/>
    <s v="PRESTAR LOS SERVICIOS DE APOYO ADMINISTRATIVO AL ÁREA GESTIÓN DE DESARROLLO LOCAL, EN LA GESTIÓN CULTURAL DE LA LOCALIDAD DE SUMAPAZ"/>
    <x v="0"/>
    <s v="Un Nuevo Contrato Social y Ambiental para la Bogotá del Siglo XXI"/>
    <n v="21"/>
    <x v="17"/>
    <x v="1"/>
    <n v="1633"/>
    <m/>
    <n v="79984076"/>
    <s v="MARIO ANDRES MUÑOZ ONOFRE"/>
    <s v="Persona Natural"/>
    <m/>
    <m/>
    <m/>
    <n v="23400000"/>
    <m/>
    <m/>
    <m/>
    <n v="23400000"/>
    <n v="16640000"/>
    <x v="47"/>
    <d v="2021-06-23T00:00:00"/>
    <d v="2021-12-22T00:00:00"/>
    <n v="182"/>
    <m/>
    <m/>
    <m/>
    <m/>
    <m/>
    <m/>
    <m/>
    <m/>
    <s v="X"/>
    <m/>
    <n v="0.71111111111111114"/>
  </r>
  <r>
    <n v="1"/>
    <s v="CPS-159-2021"/>
    <x v="0"/>
    <s v="FDRS-SAMC-125-2021"/>
    <s v="https://community.secop.gov.co/Public/Tendering/OpportunityDetail/Index?noticeUID=CO1.NTC.2026594&amp;isFromPublicArea=True&amp;isModal=False"/>
    <x v="1"/>
    <x v="2"/>
    <s v="Selección abreviada por menor cuantía "/>
    <s v="CONTRATAR LA PRESTACIÓN DE SERVICIOS DE VIGILANCIA Y SEGURIDAD PRIVADA CON ARMAS, PARA LAS SEDES DE LA ALCALDIA LOCAL DE SUMAPAZ"/>
    <x v="1"/>
    <s v="Un Nuevo Contrato Social y Ambiental para la Bogotá del Siglo XXI"/>
    <s v="No aplica"/>
    <x v="16"/>
    <x v="5"/>
    <m/>
    <n v="5"/>
    <n v="860518862"/>
    <s v="SEGURIDAD LAS AMERICAS LTDA SEGURIAMERICAS LTDA"/>
    <s v="Persona Jurídica"/>
    <m/>
    <m/>
    <m/>
    <n v="227273288"/>
    <m/>
    <m/>
    <m/>
    <n v="227273288"/>
    <n v="121143506"/>
    <x v="46"/>
    <d v="2021-06-22T00:00:00"/>
    <d v="2022-02-21T00:00:00"/>
    <n v="244"/>
    <m/>
    <m/>
    <m/>
    <m/>
    <m/>
    <m/>
    <m/>
    <s v="X"/>
    <m/>
    <m/>
    <n v="0.5330301113081094"/>
  </r>
  <r>
    <n v="1"/>
    <s v="CPS-160-2021"/>
    <x v="0"/>
    <s v="FDRS-MC-139-2021"/>
    <s v="https://community.secop.gov.co/Public/Tendering/OpportunityDetail/Index?noticeUID=CO1.NTC.2037307&amp;isFromPublicArea=True&amp;isModal=False"/>
    <x v="1"/>
    <x v="1"/>
    <s v="No aplica"/>
    <s v="CONTRATAR LA PÓLIZA DE VIDA GRUPO DE LOS EDILES Y EDILESAS DE LA ALCALDIA LOCAL DE SUMAPAZ"/>
    <x v="1"/>
    <s v="Un Nuevo Contrato Social y Ambiental para la Bogotá del Siglo XXI"/>
    <s v="No aplica"/>
    <x v="16"/>
    <x v="5"/>
    <m/>
    <n v="2"/>
    <n v="860037013"/>
    <s v="COMPAÑIA MUNDIAL DE SEGUROS S A"/>
    <s v="Persona Jurídica"/>
    <m/>
    <m/>
    <m/>
    <n v="5107027"/>
    <m/>
    <m/>
    <m/>
    <n v="5107027"/>
    <n v="5107027"/>
    <x v="48"/>
    <d v="2021-06-29T00:00:00"/>
    <d v="2022-05-21T00:00:00"/>
    <n v="326"/>
    <m/>
    <m/>
    <m/>
    <m/>
    <m/>
    <m/>
    <m/>
    <s v="X"/>
    <m/>
    <m/>
    <n v="1"/>
  </r>
  <r>
    <n v="1"/>
    <s v="CPS-161-2021"/>
    <x v="0"/>
    <s v="FDRS-CD-142-2021"/>
    <s v="https://community.secop.gov.co/Public/Tendering/OpportunityDetail/Index?noticeUID=CO1.NTC.2071061&amp;isFromPublicArea=True&amp;isModal=False"/>
    <x v="0"/>
    <x v="0"/>
    <s v="Prestación de servicios profesionales y de apoyo a la gestión, o para la ejecución de trabajos artísticos que sólo puedan encomendarse a determinadas personas naturales;"/>
    <s v="PRESTAR LOS SERVICIOS PROFESIONALES PARA APOYAR LA PLANEACIÓN, SEGUIMIENTO, EJECUCIÓN Y CONTROL DEL PROYECTO DE INVERSIÓN “ACUEDUCTOS VEREDALES Y SANEAMIENTO BÁSICO” EN LA LOCALIDAD DE SUMAPAZ"/>
    <x v="0"/>
    <s v="Un Nuevo Contrato Social y Ambiental para la Bogotá del Siglo XXI"/>
    <n v="37"/>
    <x v="19"/>
    <x v="4"/>
    <n v="1668"/>
    <m/>
    <n v="1024479198"/>
    <s v="LILIANA MARCELA MEDINA CHAVARRO "/>
    <s v="Persona Natural"/>
    <m/>
    <m/>
    <m/>
    <n v="39900000"/>
    <m/>
    <m/>
    <m/>
    <n v="39900000"/>
    <n v="21660000"/>
    <x v="49"/>
    <d v="2021-07-07T00:00:00"/>
    <d v="2022-03-08T00:00:00"/>
    <n v="244"/>
    <m/>
    <m/>
    <m/>
    <m/>
    <m/>
    <m/>
    <m/>
    <s v="X"/>
    <m/>
    <m/>
    <n v="0.54285714285714282"/>
  </r>
  <r>
    <n v="1"/>
    <s v="CPS-162-2021"/>
    <x v="0"/>
    <s v="FDRS-CD-143-2021"/>
    <s v="https://community.secop.gov.co/Public/Tendering/OpportunityDetail/Index?noticeUID=CO1.NTC.2077283&amp;isFromPublicArea=True&amp;isModal=False"/>
    <x v="0"/>
    <x v="0"/>
    <s v="Prestación de servicios profesionales y de apoyo a la gestión, o para la ejecución de trabajos artísticos que sólo puedan encomendarse a determinadas personas naturales;"/>
    <s v="PRESTAR LOS SERVICIOS PROFESIONALES PARA APOYAR LA EJECUCIÓN DE LA META BENEFICIAR 150 PERSONAS A TRAVÉS DE ESTRATEGIAS PARA EL FORTALECIMIENTO DE LOS MECANISMOS DE JUSTICIA COMUNITARIA. 1683 DE LA ALCALDÍA LOCAL DE SUMAPAZ"/>
    <x v="0"/>
    <s v="Un Nuevo Contrato Social y Ambiental para la Bogotá del Siglo XXI"/>
    <n v="48"/>
    <x v="18"/>
    <x v="2"/>
    <n v="1683"/>
    <m/>
    <n v="1032379433"/>
    <s v="LAURA JULIANA CUERVO MORALES"/>
    <s v="Persona Natural"/>
    <m/>
    <m/>
    <m/>
    <n v="33000000"/>
    <m/>
    <m/>
    <m/>
    <n v="33000000"/>
    <n v="26216667"/>
    <x v="50"/>
    <d v="2021-07-08T00:00:00"/>
    <d v="2022-01-07T00:00:00"/>
    <n v="183"/>
    <m/>
    <m/>
    <m/>
    <m/>
    <m/>
    <m/>
    <m/>
    <s v="X"/>
    <m/>
    <m/>
    <n v="0.79444445454545454"/>
  </r>
  <r>
    <n v="1"/>
    <s v="CSU-163-2021"/>
    <x v="0"/>
    <s v="FDRS-SASI-130-2021"/>
    <s v="https://community.secop.gov.co/Public/Tendering/OpportunityDetail/Index?noticeUID=CO1.NTC.2025735&amp;isFromPublicArea=True&amp;isModal=False"/>
    <x v="5"/>
    <x v="2"/>
    <s v="Selección abreviada por menor cuantía "/>
    <s v="CONTRATAR EL SUMINISTRO DE MATERIALES, INSUMOS, INSTRUMENTOS, ELEMENTOS, EQUIPOS Y HERRAMIENTAS PARA EL DESARROLLO DE LOS PROYECTOS DE INVERSIÓN E INICIATIVAS LOCALES DEL FONDO DE DESARROLLO RURAL DE SUMAPAZ"/>
    <x v="0"/>
    <s v="Un Nuevo Contrato Social y Ambiental para la Bogotá del Siglo XXI"/>
    <n v="14"/>
    <x v="20"/>
    <x v="1"/>
    <n v="1586"/>
    <n v="14"/>
    <n v="900063026"/>
    <s v="COMPAÑIA DE DISTRIBUCION FERRETERA SAS"/>
    <s v="Persona Jurídica"/>
    <m/>
    <m/>
    <m/>
    <n v="102712400"/>
    <m/>
    <m/>
    <m/>
    <n v="102712400"/>
    <n v="0"/>
    <x v="51"/>
    <d v="2021-07-23T00:00:00"/>
    <d v="2022-04-22T00:00:00"/>
    <n v="273"/>
    <m/>
    <m/>
    <m/>
    <m/>
    <m/>
    <m/>
    <m/>
    <s v="X"/>
    <m/>
    <m/>
    <n v="0"/>
  </r>
  <r>
    <n v="1"/>
    <s v="CSU-164-2021"/>
    <x v="0"/>
    <s v="FDRS-SASI-130-2021"/>
    <s v="https://community.secop.gov.co/Public/Tendering/OpportunityDetail/Index?noticeUID=CO1.NTC.2025735&amp;isFromPublicArea=True&amp;isModal=False"/>
    <x v="5"/>
    <x v="2"/>
    <s v="Selección abreviada por menor cuantía "/>
    <s v="CONTRATAR EL SUMINISTRO DE MATERIALES, INSUMOS, INSTRUMENTOS, ELEMENTOS, EQUIPOS Y HERRAMIENTAS PARA EL DESARROLLO DE LOS PROYECTOS DE INVERSIÓN E INICIATIVAS LOCALES DEL FONDO DE DESARROLLO RURAL DE SUMAPAZ"/>
    <x v="0"/>
    <s v="Un Nuevo Contrato Social y Ambiental para la Bogotá del Siglo XXI"/>
    <n v="12"/>
    <x v="21"/>
    <x v="1"/>
    <n v="1585"/>
    <n v="14"/>
    <n v="900552715"/>
    <s v="GRUPO EMPRESARIAL MADEX SAS"/>
    <s v="Persona Jurídica"/>
    <m/>
    <m/>
    <m/>
    <n v="50000000"/>
    <m/>
    <m/>
    <m/>
    <n v="50000000"/>
    <n v="0"/>
    <x v="51"/>
    <d v="2021-08-04T00:00:00"/>
    <d v="2022-02-03T00:00:00"/>
    <n v="213"/>
    <m/>
    <m/>
    <m/>
    <m/>
    <m/>
    <m/>
    <m/>
    <s v="X"/>
    <m/>
    <m/>
    <n v="0"/>
  </r>
  <r>
    <n v="0"/>
    <s v="CSU-164-2021"/>
    <x v="0"/>
    <s v="FDRS-SASI-130-2021"/>
    <s v="https://community.secop.gov.co/Public/Tendering/OpportunityDetail/Index?noticeUID=CO1.NTC.2025735&amp;isFromPublicArea=True&amp;isModal=False"/>
    <x v="5"/>
    <x v="2"/>
    <s v="Selección abreviada por menor cuantía "/>
    <s v="CONTRATAR EL SUMINISTRO DE MATERIALES, INSUMOS, INSTRUMENTOS, ELEMENTOS, EQUIPOS Y HERRAMIENTAS PARA EL DESARROLLO DE LOS PROYECTOS DE INVERSIÓN E INICIATIVAS LOCALES DEL FONDO DE DESARROLLO RURAL DE SUMAPAZ"/>
    <x v="0"/>
    <s v="Un Nuevo Contrato Social y Ambiental para la Bogotá del Siglo XXI"/>
    <n v="14"/>
    <x v="20"/>
    <x v="1"/>
    <n v="1586"/>
    <n v="14"/>
    <n v="900552715"/>
    <s v="GRUPO EMPRESARIAL MADEX SAS"/>
    <s v="Persona Jurídica"/>
    <m/>
    <m/>
    <m/>
    <n v="152712577"/>
    <m/>
    <m/>
    <m/>
    <n v="152712577"/>
    <n v="0"/>
    <x v="51"/>
    <d v="2021-08-04T00:00:00"/>
    <d v="2022-02-03T00:00:00"/>
    <n v="213"/>
    <m/>
    <m/>
    <m/>
    <m/>
    <m/>
    <m/>
    <m/>
    <s v="X"/>
    <m/>
    <m/>
    <n v="0"/>
  </r>
  <r>
    <n v="0"/>
    <s v="CSU-164-2021"/>
    <x v="0"/>
    <s v="FDRS-SASI-130-2021"/>
    <s v="https://community.secop.gov.co/Public/Tendering/OpportunityDetail/Index?noticeUID=CO1.NTC.2025735&amp;isFromPublicArea=True&amp;isModal=False"/>
    <x v="5"/>
    <x v="2"/>
    <s v="Selección abreviada por menor cuantía "/>
    <s v="CONTRATAR EL SUMINISTRO DE MATERIALES, INSUMOS, INSTRUMENTOS, ELEMENTOS, EQUIPOS Y HERRAMIENTAS PARA EL DESARROLLO DE LOS PROYECTOS DE INVERSIÓN E INICIATIVAS LOCALES DEL FONDO DE DESARROLLO RURAL DE SUMAPAZ"/>
    <x v="0"/>
    <s v="Un Nuevo Contrato Social y Ambiental para la Bogotá del Siglo XXI"/>
    <n v="20"/>
    <x v="11"/>
    <x v="1"/>
    <n v="1590"/>
    <n v="14"/>
    <n v="900552715"/>
    <s v="GRUPO EMPRESARIAL MADEX SAS"/>
    <s v="Persona Jurídica"/>
    <m/>
    <m/>
    <m/>
    <n v="380812000"/>
    <m/>
    <m/>
    <m/>
    <n v="380812000"/>
    <n v="0"/>
    <x v="51"/>
    <d v="2021-08-04T00:00:00"/>
    <d v="2022-02-03T00:00:00"/>
    <n v="213"/>
    <m/>
    <m/>
    <m/>
    <m/>
    <m/>
    <m/>
    <m/>
    <s v="X"/>
    <m/>
    <m/>
    <n v="0"/>
  </r>
  <r>
    <n v="0"/>
    <s v="CSU-164-2021"/>
    <x v="0"/>
    <s v="FDRS-SASI-130-2021"/>
    <s v="https://community.secop.gov.co/Public/Tendering/OpportunityDetail/Index?noticeUID=CO1.NTC.2025735&amp;isFromPublicArea=True&amp;isModal=False"/>
    <x v="5"/>
    <x v="2"/>
    <s v="Selección abreviada por menor cuantía "/>
    <s v="CONTRATAR EL SUMINISTRO DE MATERIALES, INSUMOS, INSTRUMENTOS, ELEMENTOS, EQUIPOS Y HERRAMIENTAS PARA EL DESARROLLO DE LOS PROYECTOS DE INVERSIÓN E INICIATIVAS LOCALES DEL FONDO DE DESARROLLO RURAL DE SUMAPAZ"/>
    <x v="0"/>
    <s v="Un Nuevo Contrato Social y Ambiental para la Bogotá del Siglo XXI"/>
    <n v="21"/>
    <x v="17"/>
    <x v="1"/>
    <n v="1633"/>
    <n v="14"/>
    <n v="900552715"/>
    <s v="GRUPO EMPRESARIAL MADEX SAS"/>
    <s v="Persona Jurídica"/>
    <m/>
    <m/>
    <m/>
    <n v="24000000"/>
    <m/>
    <m/>
    <m/>
    <n v="24000000"/>
    <n v="0"/>
    <x v="51"/>
    <d v="2021-08-04T00:00:00"/>
    <d v="2022-02-03T00:00:00"/>
    <n v="213"/>
    <m/>
    <m/>
    <m/>
    <m/>
    <m/>
    <m/>
    <m/>
    <s v="X"/>
    <m/>
    <m/>
    <n v="0"/>
  </r>
  <r>
    <n v="0"/>
    <s v="CSU-164-2021"/>
    <x v="0"/>
    <s v="FDRS-SASI-130-2021"/>
    <s v="https://community.secop.gov.co/Public/Tendering/OpportunityDetail/Index?noticeUID=CO1.NTC.2025735&amp;isFromPublicArea=True&amp;isModal=False"/>
    <x v="5"/>
    <x v="2"/>
    <s v="Selección abreviada por menor cuantía "/>
    <s v="CONTRATAR EL SUMINISTRO DE MATERIALES, INSUMOS, INSTRUMENTOS, ELEMENTOS, EQUIPOS Y HERRAMIENTAS PARA EL DESARROLLO DE LOS PROYECTOS DE INVERSIÓN E INICIATIVAS LOCALES DEL FONDO DE DESARROLLO RURAL DE SUMAPAZ"/>
    <x v="0"/>
    <s v="Un Nuevo Contrato Social y Ambiental para la Bogotá del Siglo XXI"/>
    <n v="55"/>
    <x v="6"/>
    <x v="0"/>
    <n v="1691"/>
    <n v="14"/>
    <n v="900552715"/>
    <s v="GRUPO EMPRESARIAL MADEX SAS"/>
    <s v="Persona Jurídica"/>
    <m/>
    <m/>
    <m/>
    <n v="51468000"/>
    <m/>
    <m/>
    <m/>
    <n v="51468000"/>
    <n v="0"/>
    <x v="51"/>
    <d v="2021-08-04T00:00:00"/>
    <d v="2022-02-03T00:00:00"/>
    <n v="213"/>
    <m/>
    <m/>
    <m/>
    <m/>
    <m/>
    <m/>
    <m/>
    <s v="X"/>
    <m/>
    <m/>
    <n v="0"/>
  </r>
  <r>
    <n v="1"/>
    <s v="CSU-165-2021"/>
    <x v="0"/>
    <s v="FDRS-SASI-130-2021"/>
    <s v="https://community.secop.gov.co/Public/Tendering/OpportunityDetail/Index?noticeUID=CO1.NTC.2025735&amp;isFromPublicArea=True&amp;isModal=False"/>
    <x v="5"/>
    <x v="2"/>
    <s v="Selección abreviada por menor cuantía "/>
    <s v="CONTRATAR EL SUMINISTRO DE MATERIALES, INSUMOS, INSTRUMENTOS, ELEMENTOS, EQUIPOS Y HERRAMIENTAS PARA EL DESARROLLO DE LOS PROYECTOS DE INVERSIÓN E INICIATIVAS LOCALES DEL FONDO DE DESARROLLO RURAL DE SUMAPAZ"/>
    <x v="0"/>
    <s v="Un Nuevo Contrato Social y Ambiental para la Bogotá del Siglo XXI"/>
    <n v="12"/>
    <x v="21"/>
    <x v="1"/>
    <n v="1585"/>
    <n v="14"/>
    <n v="830016004"/>
    <s v="REDCOMPUTO LIMITADA"/>
    <s v="Persona Jurídica"/>
    <m/>
    <m/>
    <m/>
    <n v="62411000"/>
    <m/>
    <m/>
    <m/>
    <n v="62411000"/>
    <n v="0"/>
    <x v="51"/>
    <d v="2021-07-23T00:00:00"/>
    <d v="2022-04-22T00:00:00"/>
    <n v="273"/>
    <m/>
    <m/>
    <m/>
    <m/>
    <m/>
    <m/>
    <m/>
    <s v="X"/>
    <m/>
    <m/>
    <n v="0"/>
  </r>
  <r>
    <n v="0"/>
    <s v="CSU-165-2021"/>
    <x v="0"/>
    <s v="FDRS-SASI-130-2021"/>
    <s v="https://community.secop.gov.co/Public/Tendering/OpportunityDetail/Index?noticeUID=CO1.NTC.2025735&amp;isFromPublicArea=True&amp;isModal=False"/>
    <x v="5"/>
    <x v="2"/>
    <s v="Selección abreviada por menor cuantía "/>
    <s v="CONTRATAR EL SUMINISTRO DE MATERIALES, INSUMOS, INSTRUMENTOS, ELEMENTOS, EQUIPOS Y HERRAMIENTAS PARA EL DESARROLLO DE LOS PROYECTOS DE INVERSIÓN E INICIATIVAS LOCALES DEL FONDO DE DESARROLLO RURAL DE SUMAPAZ"/>
    <x v="0"/>
    <s v="Un Nuevo Contrato Social y Ambiental para la Bogotá del Siglo XXI"/>
    <n v="14"/>
    <x v="20"/>
    <x v="1"/>
    <n v="1586"/>
    <n v="14"/>
    <n v="830016004"/>
    <s v="REDCOMPUTO LIMITADA"/>
    <s v="Persona Jurídica"/>
    <m/>
    <m/>
    <m/>
    <n v="151912577"/>
    <m/>
    <m/>
    <m/>
    <n v="151912577"/>
    <n v="0"/>
    <x v="51"/>
    <d v="2021-07-23T00:00:00"/>
    <d v="2022-04-22T00:00:00"/>
    <n v="273"/>
    <m/>
    <m/>
    <m/>
    <m/>
    <m/>
    <m/>
    <m/>
    <s v="X"/>
    <m/>
    <m/>
    <n v="0"/>
  </r>
  <r>
    <n v="0"/>
    <s v="CSU-165-2021"/>
    <x v="0"/>
    <s v="FDRS-SASI-130-2021"/>
    <s v="https://community.secop.gov.co/Public/Tendering/OpportunityDetail/Index?noticeUID=CO1.NTC.2025735&amp;isFromPublicArea=True&amp;isModal=False"/>
    <x v="5"/>
    <x v="2"/>
    <s v="Selección abreviada por menor cuantía "/>
    <s v="CONTRATAR EL SUMINISTRO DE MATERIALES, INSUMOS, INSTRUMENTOS, ELEMENTOS, EQUIPOS Y HERRAMIENTAS PARA EL DESARROLLO DE LOS PROYECTOS DE INVERSIÓN E INICIATIVAS LOCALES DEL FONDO DE DESARROLLO RURAL DE SUMAPAZ"/>
    <x v="0"/>
    <s v="Un Nuevo Contrato Social y Ambiental para la Bogotá del Siglo XXI"/>
    <n v="21"/>
    <x v="17"/>
    <x v="1"/>
    <n v="1633"/>
    <n v="14"/>
    <n v="830016004"/>
    <s v="REDCOMPUTO LIMITADA"/>
    <s v="Persona Jurídica"/>
    <m/>
    <m/>
    <m/>
    <n v="73936000"/>
    <m/>
    <m/>
    <m/>
    <n v="73936000"/>
    <n v="0"/>
    <x v="51"/>
    <d v="2021-07-23T00:00:00"/>
    <d v="2022-04-22T00:00:00"/>
    <n v="273"/>
    <m/>
    <m/>
    <m/>
    <m/>
    <m/>
    <m/>
    <m/>
    <s v="X"/>
    <m/>
    <m/>
    <n v="0"/>
  </r>
  <r>
    <n v="0"/>
    <s v="CSU-165-2021"/>
    <x v="0"/>
    <s v="FDRS-SASI-130-2021"/>
    <s v="https://community.secop.gov.co/Public/Tendering/OpportunityDetail/Index?noticeUID=CO1.NTC.2025735&amp;isFromPublicArea=True&amp;isModal=False"/>
    <x v="5"/>
    <x v="2"/>
    <s v="Selección abreviada por menor cuantía "/>
    <s v="CONTRATAR EL SUMINISTRO DE MATERIALES, INSUMOS, INSTRUMENTOS, ELEMENTOS, EQUIPOS Y HERRAMIENTAS PARA EL DESARROLLO DE LOS PROYECTOS DE INVERSIÓN E INICIATIVAS LOCALES DEL FONDO DE DESARROLLO RURAL DE SUMAPAZ"/>
    <x v="0"/>
    <s v="Un Nuevo Contrato Social y Ambiental para la Bogotá del Siglo XXI"/>
    <n v="23"/>
    <x v="1"/>
    <x v="1"/>
    <n v="1634"/>
    <n v="14"/>
    <n v="830016004"/>
    <s v="REDCOMPUTO LIMITADA"/>
    <s v="Persona Jurídica"/>
    <m/>
    <m/>
    <m/>
    <n v="16000000"/>
    <m/>
    <m/>
    <m/>
    <n v="16000000"/>
    <n v="0"/>
    <x v="51"/>
    <d v="2021-07-23T00:00:00"/>
    <d v="2022-04-22T00:00:00"/>
    <n v="273"/>
    <m/>
    <m/>
    <m/>
    <m/>
    <m/>
    <m/>
    <m/>
    <s v="X"/>
    <m/>
    <m/>
    <n v="0"/>
  </r>
  <r>
    <n v="0"/>
    <s v="CSU-165-2021"/>
    <x v="0"/>
    <s v="FDRS-SASI-130-2021"/>
    <s v="https://community.secop.gov.co/Public/Tendering/OpportunityDetail/Index?noticeUID=CO1.NTC.2025735&amp;isFromPublicArea=True&amp;isModal=False"/>
    <x v="5"/>
    <x v="2"/>
    <s v="Selección abreviada por menor cuantía "/>
    <s v="CONTRATAR EL SUMINISTRO DE MATERIALES, INSUMOS, INSTRUMENTOS, ELEMENTOS, EQUIPOS Y HERRAMIENTAS PARA EL DESARROLLO DE LOS PROYECTOS DE INVERSIÓN E INICIATIVAS LOCALES DEL FONDO DE DESARROLLO RURAL DE SUMAPAZ"/>
    <x v="0"/>
    <s v="Un Nuevo Contrato Social y Ambiental para la Bogotá del Siglo XXI"/>
    <n v="55"/>
    <x v="6"/>
    <x v="0"/>
    <n v="1691"/>
    <n v="14"/>
    <n v="830016004"/>
    <s v="REDCOMPUTO LIMITADA"/>
    <s v="Persona Jurídica"/>
    <m/>
    <m/>
    <m/>
    <n v="198800000"/>
    <m/>
    <m/>
    <m/>
    <n v="198800000"/>
    <n v="0"/>
    <x v="51"/>
    <d v="2021-07-23T00:00:00"/>
    <d v="2022-04-22T00:00:00"/>
    <n v="273"/>
    <m/>
    <m/>
    <m/>
    <m/>
    <m/>
    <m/>
    <m/>
    <s v="X"/>
    <m/>
    <m/>
    <n v="0"/>
  </r>
  <r>
    <n v="1"/>
    <s v="CIA-166-2021"/>
    <x v="0"/>
    <s v="FDRS-CD-144-2021"/>
    <s v="https://www.contratos.gov.co/consultas/detalleProceso.do?numConstancia=21-22-27410&amp;g-recaptcha-response=03AGdBq26SqJTDb8ZqhwPC7t0MjNliPkLoUJah-v_2pC2lSaDBrQv2ol7jtR8STqC1mgVacwZ9CMsCwF0HzOwQcSA8gws4vOjQIBVwV_LctIO2ZJ8VN6PeO7uShwja1BOW_5xbQRLaom4ywEb9vgp3EhjEgvB1WjtE-6lRPSZm7Ld4gMSuIE_MJn0GH7O89Rawk4Eazzn2rQZBHK4hq8Dmu6hSavpwGVPAGmZt7U-nJF7DPwLkoS5bkm9x3XVgOTlkfdpNXHd865kRZWjU7SwOcqPSBUzgnc2H6UUR2Pay8NIMIsbIU5N9Z4YxhTiKfY84AqzDMw7-gLdUw0wcMSUFFrIsjTh8VYIWqnLvD7CwLEhWZv_SAjch5ER8f7P00_puXVNzYRimmGRPi_WGcTweZ8VvMkd_X3K7aiQEB-NRD9G-OK9UVvxn2EA1xspI8-fnZlww8u6entqN"/>
    <x v="4"/>
    <x v="0"/>
    <s v="Contratos interadministrativos"/>
    <s v="AUNAR ESFUERZOS TECNICOS, ADMINISTRATIVOS, JURIDICOS Y FINANCIEROS, ENTRE LA SECRETARIA DE EDUCACION EL DISTRITO Y LOS FONDOS DE DESARROLLO LOCAL QUE HACEN PARTE DEL DISTRITO CAPITAL, PARA LA IMPLEMENTACION DE UN NUEVO MODELO INCLUSIVO, EFICIENTE Y FLEXIBLE PARA EL ACCESO Y LA PERMANENCIA DE LAS Y LOS JOVENES EGRESADOS DE INSTITUCIONES DE EDUCACION MEDIA A PROGRAMAS DE EDUCACION SUPERIOR"/>
    <x v="0"/>
    <s v="Un Nuevo Contrato Social y Ambiental para la Bogotá del Siglo XXI"/>
    <n v="18"/>
    <x v="2"/>
    <x v="1"/>
    <n v="1587"/>
    <m/>
    <n v="899999061"/>
    <s v="SECRETARIA DE EDUCACION DEL DSITRITO"/>
    <s v="Persona Jurídica"/>
    <m/>
    <m/>
    <m/>
    <n v="2894552000"/>
    <m/>
    <m/>
    <m/>
    <n v="2894552000"/>
    <n v="2894552000"/>
    <x v="52"/>
    <d v="2021-06-28T00:00:00"/>
    <d v="2027-06-30T00:00:00"/>
    <n v="2193"/>
    <m/>
    <m/>
    <m/>
    <m/>
    <m/>
    <m/>
    <m/>
    <s v="X"/>
    <m/>
    <m/>
    <n v="1"/>
  </r>
  <r>
    <n v="1"/>
    <s v="CPS-167-2021"/>
    <x v="0"/>
    <s v="FDRS-CD-145-2021"/>
    <s v="https://community.secop.gov.co/Public/Tendering/OpportunityDetail/Index?noticeUID=CO1.NTC.2105892&amp;isFromPublicArea=True&amp;isModal=False"/>
    <x v="0"/>
    <x v="0"/>
    <s v="Prestación de servicios profesionales y de apoyo a la gestión, o para la ejecución de trabajos artísticos que sólo puedan encomendarse a determinadas personas naturales;"/>
    <s v="PRESTAR LOS SERVICIOS COMO AUXILIAR ADMINISTRATIVO EN LA EJECUCIÓN DEL PROYECTO 1683 DE LA ALCALDÍA LOCAL DE SUMAPAZ"/>
    <x v="0"/>
    <s v="Un Nuevo Contrato Social y Ambiental para la Bogotá del Siglo XXI"/>
    <n v="48"/>
    <x v="18"/>
    <x v="2"/>
    <n v="1683"/>
    <m/>
    <n v="1072661424"/>
    <s v="CINDY GERALDINE GARCIA MORENO"/>
    <s v="Persona Natural"/>
    <m/>
    <m/>
    <m/>
    <n v="15600000"/>
    <m/>
    <m/>
    <m/>
    <n v="15600000"/>
    <n v="11093333"/>
    <x v="53"/>
    <d v="2021-07-23T00:00:00"/>
    <d v="2022-01-22T00:00:00"/>
    <n v="183"/>
    <m/>
    <m/>
    <m/>
    <m/>
    <m/>
    <m/>
    <m/>
    <s v="X"/>
    <m/>
    <m/>
    <n v="0.71111108974358972"/>
  </r>
  <r>
    <n v="1"/>
    <s v="CSU-168-2021"/>
    <x v="0"/>
    <s v="FDRS-SASI-130-2021"/>
    <s v="https://community.secop.gov.co/Public/Tendering/OpportunityDetail/Index?noticeUID=CO1.NTC.2025735&amp;isFromPublicArea=True&amp;isModal=False"/>
    <x v="5"/>
    <x v="2"/>
    <s v="Selección abreviada por menor cuantía "/>
    <s v="CONTRATAR EL SUMINISTRO DE MATERIALES, INSUMOS, INSTRUMENTOS, ELEMENTOS, EQUIPOS Y HERRAMIENTAS PARA EL DESARROLLO DE LOS PROYECTOS DE INVERSIÓN E INICIATIVAS LOCALES DEL FONDO DE DESARROLLO RURAL DE SUMAPAZ"/>
    <x v="0"/>
    <s v="Un Nuevo Contrato Social y Ambiental para la Bogotá del Siglo XXI"/>
    <n v="14"/>
    <x v="20"/>
    <x v="1"/>
    <n v="1586"/>
    <n v="14"/>
    <n v="900063026"/>
    <s v="COMPAÑIA DE DISTRIBUCION FERRETERA SAS"/>
    <s v="Persona Jurídica"/>
    <m/>
    <m/>
    <m/>
    <n v="23511869"/>
    <m/>
    <m/>
    <m/>
    <n v="23511869"/>
    <n v="12584772"/>
    <x v="51"/>
    <d v="2021-08-24T00:00:00"/>
    <d v="2022-01-23T00:00:00"/>
    <n v="214"/>
    <m/>
    <m/>
    <m/>
    <m/>
    <m/>
    <m/>
    <m/>
    <s v="X"/>
    <m/>
    <m/>
    <n v="0.53525187640336036"/>
  </r>
  <r>
    <n v="0"/>
    <s v="CSU-168-2021"/>
    <x v="0"/>
    <s v="FDRS-SASI-130-2021"/>
    <s v="https://community.secop.gov.co/Public/Tendering/OpportunityDetail/Index?noticeUID=CO1.NTC.2025735&amp;isFromPublicArea=True&amp;isModal=False"/>
    <x v="5"/>
    <x v="2"/>
    <s v="Selección abreviada por menor cuantía "/>
    <s v="CONTRATAR EL SUMINISTRO DE MATERIALES, INSUMOS, INSTRUMENTOS, ELEMENTOS, EQUIPOS Y HERRAMIENTAS PARA EL DESARROLLO DE LOS PROYECTOS DE INVERSIÓN E INICIATIVAS LOCALES DEL FONDO DE DESARROLLO RURAL DE SUMAPAZ"/>
    <x v="0"/>
    <s v="Un Nuevo Contrato Social y Ambiental para la Bogotá del Siglo XXI"/>
    <n v="23"/>
    <x v="1"/>
    <x v="1"/>
    <n v="1634"/>
    <n v="14"/>
    <n v="900063026"/>
    <s v="COMPAÑIA DE DISTRIBUCION FERRETERA SAS"/>
    <s v="Persona Jurídica"/>
    <m/>
    <m/>
    <m/>
    <n v="260000000"/>
    <m/>
    <m/>
    <m/>
    <n v="260000000"/>
    <n v="0"/>
    <x v="51"/>
    <d v="2021-08-24T00:00:00"/>
    <d v="2022-01-23T00:00:00"/>
    <n v="214"/>
    <m/>
    <m/>
    <m/>
    <m/>
    <m/>
    <m/>
    <m/>
    <s v="X"/>
    <m/>
    <m/>
    <n v="0"/>
  </r>
  <r>
    <n v="0"/>
    <s v="CSU-168-2021"/>
    <x v="0"/>
    <s v="FDRS-SASI-130-2021"/>
    <s v="https://community.secop.gov.co/Public/Tendering/OpportunityDetail/Index?noticeUID=CO1.NTC.2025735&amp;isFromPublicArea=True&amp;isModal=False"/>
    <x v="5"/>
    <x v="2"/>
    <s v="Selección abreviada por menor cuantía "/>
    <s v="CONTRATAR EL SUMINISTRO DE MATERIALES, INSUMOS, INSTRUMENTOS, ELEMENTOS, EQUIPOS Y HERRAMIENTAS PARA EL DESARROLLO DE LOS PROYECTOS DE INVERSIÓN E INICIATIVAS LOCALES DEL FONDO DE DESARROLLO RURAL DE SUMAPAZ"/>
    <x v="0"/>
    <s v="Un Nuevo Contrato Social y Ambiental para la Bogotá del Siglo XXI"/>
    <n v="28"/>
    <x v="13"/>
    <x v="4"/>
    <n v="1651"/>
    <n v="14"/>
    <n v="900063026"/>
    <s v="COMPAÑIA DE DISTRIBUCION FERRETERA SAS"/>
    <s v="Persona Jurídica"/>
    <m/>
    <m/>
    <m/>
    <n v="60000000"/>
    <m/>
    <m/>
    <m/>
    <n v="60000000"/>
    <n v="0"/>
    <x v="51"/>
    <d v="2021-08-24T00:00:00"/>
    <d v="2022-01-23T00:00:00"/>
    <n v="214"/>
    <m/>
    <m/>
    <m/>
    <m/>
    <m/>
    <m/>
    <m/>
    <s v="X"/>
    <m/>
    <m/>
    <n v="0"/>
  </r>
  <r>
    <n v="1"/>
    <s v="CSU-169-2021"/>
    <x v="0"/>
    <s v="FDRS-SASI-130-2021"/>
    <s v="https://community.secop.gov.co/Public/Tendering/OpportunityDetail/Index?noticeUID=CO1.NTC.2025735&amp;isFromPublicArea=True&amp;isModal=False"/>
    <x v="5"/>
    <x v="2"/>
    <s v="Selección abreviada por menor cuantía "/>
    <s v="CONTRATAR EL SUMINISTRO DE MATERIALES, INSUMOS, INSTRUMENTOS, ELEMENTOS, EQUIPOS Y HERRAMIENTAS PARA EL DESARROLLO DE LOS PROYECTOS DE INVERSIÓN E INICIATIVAS LOCALES DEL FONDO DE DESARROLLO RURAL DE SUMAPAZ"/>
    <x v="0"/>
    <s v="Un Nuevo Contrato Social y Ambiental para la Bogotá del Siglo XXI"/>
    <n v="12"/>
    <x v="21"/>
    <x v="1"/>
    <n v="1585"/>
    <n v="14"/>
    <n v="900063026"/>
    <s v="COMPAÑIA DE DISTRIBUCION FERRETERA SAS"/>
    <s v="Persona Jurídica"/>
    <m/>
    <m/>
    <m/>
    <n v="15000000"/>
    <m/>
    <m/>
    <m/>
    <n v="15000000"/>
    <n v="0"/>
    <x v="51"/>
    <d v="2021-07-23T00:00:00"/>
    <d v="2022-04-22T00:00:00"/>
    <n v="273"/>
    <m/>
    <m/>
    <m/>
    <m/>
    <m/>
    <m/>
    <m/>
    <s v="X"/>
    <m/>
    <m/>
    <n v="0"/>
  </r>
  <r>
    <n v="0"/>
    <s v="CSU-169-2021"/>
    <x v="0"/>
    <s v="FDRS-SASI-130-2021"/>
    <s v="https://community.secop.gov.co/Public/Tendering/OpportunityDetail/Index?noticeUID=CO1.NTC.2025735&amp;isFromPublicArea=True&amp;isModal=False"/>
    <x v="5"/>
    <x v="2"/>
    <s v="Selección abreviada por menor cuantía "/>
    <s v="CONTRATAR EL SUMINISTRO DE MATERIALES, INSUMOS, INSTRUMENTOS, ELEMENTOS, EQUIPOS Y HERRAMIENTAS PARA EL DESARROLLO DE LOS PROYECTOS DE INVERSIÓN E INICIATIVAS LOCALES DEL FONDO DE DESARROLLO RURAL DE SUMAPAZ"/>
    <x v="0"/>
    <s v="Un Nuevo Contrato Social y Ambiental para la Bogotá del Siglo XXI"/>
    <n v="14"/>
    <x v="20"/>
    <x v="1"/>
    <n v="1586"/>
    <n v="14"/>
    <n v="900063026"/>
    <s v="COMPAÑIA DE DISTRIBUCION FERRETERA SAS"/>
    <s v="Persona Jurídica"/>
    <m/>
    <m/>
    <m/>
    <n v="82712577"/>
    <m/>
    <m/>
    <m/>
    <n v="82712577"/>
    <n v="29169399"/>
    <x v="51"/>
    <d v="2021-07-23T00:00:00"/>
    <d v="2022-04-22T00:00:00"/>
    <n v="273"/>
    <m/>
    <m/>
    <m/>
    <m/>
    <m/>
    <m/>
    <m/>
    <s v="X"/>
    <m/>
    <m/>
    <n v="0.35265977748462607"/>
  </r>
  <r>
    <n v="0"/>
    <s v="CSU-169-2021"/>
    <x v="0"/>
    <s v="FDRS-SASI-130-2021"/>
    <s v="https://community.secop.gov.co/Public/Tendering/OpportunityDetail/Index?noticeUID=CO1.NTC.2025735&amp;isFromPublicArea=True&amp;isModal=False"/>
    <x v="5"/>
    <x v="2"/>
    <s v="Selección abreviada por menor cuantía "/>
    <s v="CONTRATAR EL SUMINISTRO DE MATERIALES, INSUMOS, INSTRUMENTOS, ELEMENTOS, EQUIPOS Y HERRAMIENTAS PARA EL DESARROLLO DE LOS PROYECTOS DE INVERSIÓN E INICIATIVAS LOCALES DEL FONDO DE DESARROLLO RURAL DE SUMAPAZ"/>
    <x v="0"/>
    <s v="Un Nuevo Contrato Social y Ambiental para la Bogotá del Siglo XXI"/>
    <n v="19"/>
    <x v="15"/>
    <x v="1"/>
    <n v="1589"/>
    <n v="14"/>
    <n v="900063026"/>
    <s v="COMPAÑIA DE DISTRIBUCION FERRETERA SAS"/>
    <s v="Persona Jurídica"/>
    <m/>
    <m/>
    <m/>
    <n v="797056000"/>
    <m/>
    <n v="1"/>
    <n v="376830000"/>
    <n v="1173886000"/>
    <n v="381688009"/>
    <x v="51"/>
    <d v="2021-07-23T00:00:00"/>
    <d v="2022-04-22T00:00:00"/>
    <n v="273"/>
    <m/>
    <m/>
    <m/>
    <m/>
    <m/>
    <m/>
    <m/>
    <s v="X"/>
    <m/>
    <m/>
    <n v="0.32514912776879529"/>
  </r>
  <r>
    <n v="0"/>
    <s v="CSU-169-2021"/>
    <x v="0"/>
    <s v="FDRS-SASI-130-2021"/>
    <s v="https://community.secop.gov.co/Public/Tendering/OpportunityDetail/Index?noticeUID=CO1.NTC.2025735&amp;isFromPublicArea=True&amp;isModal=False"/>
    <x v="5"/>
    <x v="2"/>
    <s v="Selección abreviada por menor cuantía "/>
    <s v="CONTRATAR EL SUMINISTRO DE MATERIALES, INSUMOS, INSTRUMENTOS, ELEMENTOS, EQUIPOS Y HERRAMIENTAS PARA EL DESARROLLO DE LOS PROYECTOS DE INVERSIÓN E INICIATIVAS LOCALES DEL FONDO DE DESARROLLO RURAL DE SUMAPAZ"/>
    <x v="0"/>
    <s v="Un Nuevo Contrato Social y Ambiental para la Bogotá del Siglo XXI"/>
    <n v="20"/>
    <x v="11"/>
    <x v="1"/>
    <n v="1590"/>
    <n v="14"/>
    <n v="900063026"/>
    <s v="COMPAÑIA DE DISTRIBUCION FERRETERA SAS"/>
    <s v="Persona Jurídica"/>
    <m/>
    <m/>
    <m/>
    <n v="2400000"/>
    <m/>
    <m/>
    <m/>
    <n v="2400000"/>
    <n v="1080818"/>
    <x v="51"/>
    <d v="2021-07-23T00:00:00"/>
    <d v="2022-04-22T00:00:00"/>
    <n v="273"/>
    <m/>
    <m/>
    <m/>
    <m/>
    <m/>
    <m/>
    <m/>
    <s v="X"/>
    <m/>
    <m/>
    <n v="0.45034083333333336"/>
  </r>
  <r>
    <n v="0"/>
    <s v="CSU-169-2021"/>
    <x v="0"/>
    <s v="FDRS-SASI-130-2021"/>
    <s v="https://community.secop.gov.co/Public/Tendering/OpportunityDetail/Index?noticeUID=CO1.NTC.2025735&amp;isFromPublicArea=True&amp;isModal=False"/>
    <x v="5"/>
    <x v="2"/>
    <s v="Selección abreviada por menor cuantía "/>
    <s v="CONTRATAR EL SUMINISTRO DE MATERIALES, INSUMOS, INSTRUMENTOS, ELEMENTOS, EQUIPOS Y HERRAMIENTAS PARA EL DESARROLLO DE LOS PROYECTOS DE INVERSIÓN E INICIATIVAS LOCALES DEL FONDO DE DESARROLLO RURAL DE SUMAPAZ"/>
    <x v="0"/>
    <s v="Un Nuevo Contrato Social y Ambiental para la Bogotá del Siglo XXI"/>
    <n v="21"/>
    <x v="17"/>
    <x v="1"/>
    <n v="1633"/>
    <n v="14"/>
    <n v="900063026"/>
    <s v="COMPAÑIA DE DISTRIBUCION FERRETERA SAS"/>
    <s v="Persona Jurídica"/>
    <m/>
    <m/>
    <m/>
    <n v="42000000"/>
    <m/>
    <n v="1"/>
    <n v="20000000"/>
    <n v="62000000"/>
    <n v="3924602"/>
    <x v="51"/>
    <d v="2021-07-23T00:00:00"/>
    <d v="2022-04-22T00:00:00"/>
    <n v="273"/>
    <m/>
    <m/>
    <m/>
    <m/>
    <m/>
    <m/>
    <m/>
    <s v="X"/>
    <m/>
    <m/>
    <n v="6.330003225806452E-2"/>
  </r>
  <r>
    <n v="0"/>
    <s v="CSU-169-2021"/>
    <x v="0"/>
    <s v="FDRS-SASI-130-2021"/>
    <s v="https://community.secop.gov.co/Public/Tendering/OpportunityDetail/Index?noticeUID=CO1.NTC.2025735&amp;isFromPublicArea=True&amp;isModal=False"/>
    <x v="5"/>
    <x v="2"/>
    <s v="Selección abreviada por menor cuantía "/>
    <s v="CONTRATAR EL SUMINISTRO DE MATERIALES, INSUMOS, INSTRUMENTOS, ELEMENTOS, EQUIPOS Y HERRAMIENTAS PARA EL DESARROLLO DE LOS PROYECTOS DE INVERSIÓN E INICIATIVAS LOCALES DEL FONDO DE DESARROLLO RURAL DE SUMAPAZ"/>
    <x v="0"/>
    <s v="Un Nuevo Contrato Social y Ambiental para la Bogotá del Siglo XXI"/>
    <n v="28"/>
    <x v="13"/>
    <x v="4"/>
    <n v="1648"/>
    <n v="14"/>
    <n v="900063026"/>
    <s v="COMPAÑIA DE DISTRIBUCION FERRETERA SAS"/>
    <s v="Persona Jurídica"/>
    <m/>
    <m/>
    <m/>
    <n v="100000000"/>
    <m/>
    <n v="1"/>
    <n v="4366000"/>
    <n v="104366000"/>
    <n v="8836419"/>
    <x v="51"/>
    <d v="2021-07-23T00:00:00"/>
    <d v="2022-04-22T00:00:00"/>
    <n v="273"/>
    <m/>
    <m/>
    <m/>
    <m/>
    <m/>
    <m/>
    <m/>
    <s v="X"/>
    <m/>
    <m/>
    <n v="8.4667602475902118E-2"/>
  </r>
  <r>
    <n v="0"/>
    <s v="CSU-169-2021"/>
    <x v="0"/>
    <s v="FDRS-SASI-130-2021"/>
    <s v="https://community.secop.gov.co/Public/Tendering/OpportunityDetail/Index?noticeUID=CO1.NTC.2025735&amp;isFromPublicArea=True&amp;isModal=False"/>
    <x v="5"/>
    <x v="2"/>
    <s v="Selección abreviada por menor cuantía "/>
    <s v="CONTRATAR EL SUMINISTRO DE MATERIALES, INSUMOS, INSTRUMENTOS, ELEMENTOS, EQUIPOS Y HERRAMIENTAS PARA EL DESARROLLO DE LOS PROYECTOS DE INVERSIÓN E INICIATIVAS LOCALES DEL FONDO DE DESARROLLO RURAL DE SUMAPAZ"/>
    <x v="0"/>
    <s v="Un Nuevo Contrato Social y Ambiental para la Bogotá del Siglo XXI"/>
    <n v="28"/>
    <x v="13"/>
    <x v="4"/>
    <n v="1651"/>
    <n v="14"/>
    <n v="900063026"/>
    <s v="COMPAÑIA DE DISTRIBUCION FERRETERA SAS"/>
    <s v="Persona Jurídica"/>
    <m/>
    <m/>
    <m/>
    <n v="132000000"/>
    <m/>
    <n v="1"/>
    <n v="28593000"/>
    <n v="160593000"/>
    <n v="0"/>
    <x v="51"/>
    <d v="2021-07-23T00:00:00"/>
    <d v="2022-04-22T00:00:00"/>
    <n v="273"/>
    <m/>
    <m/>
    <m/>
    <m/>
    <m/>
    <m/>
    <m/>
    <s v="X"/>
    <m/>
    <m/>
    <n v="0"/>
  </r>
  <r>
    <n v="0"/>
    <s v="CSU-169-2021"/>
    <x v="0"/>
    <s v="FDRS-SASI-130-2021"/>
    <s v="https://community.secop.gov.co/Public/Tendering/OpportunityDetail/Index?noticeUID=CO1.NTC.2025735&amp;isFromPublicArea=True&amp;isModal=False"/>
    <x v="5"/>
    <x v="2"/>
    <s v="Selección abreviada por menor cuantía "/>
    <s v="CONTRATAR EL SUMINISTRO DE MATERIALES, INSUMOS, INSTRUMENTOS, ELEMENTOS, EQUIPOS Y HERRAMIENTAS PARA EL DESARROLLO DE LOS PROYECTOS DE INVERSIÓN E INICIATIVAS LOCALES DEL FONDO DE DESARROLLO RURAL DE SUMAPAZ"/>
    <x v="0"/>
    <s v="Un Nuevo Contrato Social y Ambiental para la Bogotá del Siglo XXI"/>
    <n v="49"/>
    <x v="9"/>
    <x v="3"/>
    <n v="1688"/>
    <n v="14"/>
    <n v="900063026"/>
    <s v="COMPAÑIA DE DISTRIBUCION FERRETERA SAS"/>
    <s v="Persona Jurídica"/>
    <m/>
    <m/>
    <m/>
    <n v="753864000"/>
    <m/>
    <n v="1"/>
    <n v="376932000"/>
    <n v="1130796000"/>
    <n v="387010417"/>
    <x v="51"/>
    <d v="2021-07-23T00:00:00"/>
    <d v="2022-04-22T00:00:00"/>
    <n v="273"/>
    <m/>
    <m/>
    <m/>
    <m/>
    <m/>
    <m/>
    <m/>
    <s v="X"/>
    <m/>
    <m/>
    <n v="0.34224600812171252"/>
  </r>
  <r>
    <n v="0"/>
    <s v="CSU-169-2021"/>
    <x v="0"/>
    <s v="FDRS-SASI-130-2021"/>
    <s v="https://community.secop.gov.co/Public/Tendering/OpportunityDetail/Index?noticeUID=CO1.NTC.2025735&amp;isFromPublicArea=True&amp;isModal=False"/>
    <x v="5"/>
    <x v="2"/>
    <s v="Selección abreviada por menor cuantía "/>
    <s v="CONTRATAR EL SUMINISTRO DE MATERIALES, INSUMOS, INSTRUMENTOS, ELEMENTOS, EQUIPOS Y HERRAMIENTAS PARA EL DESARROLLO DE LOS PROYECTOS DE INVERSIÓN E INICIATIVAS LOCALES DEL FONDO DE DESARROLLO RURAL DE SUMAPAZ"/>
    <x v="0"/>
    <s v="Un Nuevo Contrato Social y Ambiental para la Bogotá del Siglo XXI"/>
    <n v="55"/>
    <x v="6"/>
    <x v="0"/>
    <n v="1691"/>
    <n v="14"/>
    <n v="900063026"/>
    <s v="COMPAÑIA DE DISTRIBUCION FERRETERA SAS"/>
    <s v="Persona Jurídica"/>
    <m/>
    <m/>
    <m/>
    <n v="171297000"/>
    <m/>
    <n v="1"/>
    <n v="12900000"/>
    <n v="184197000"/>
    <n v="4901323"/>
    <x v="51"/>
    <d v="2021-07-23T00:00:00"/>
    <d v="2022-04-22T00:00:00"/>
    <n v="273"/>
    <m/>
    <m/>
    <m/>
    <m/>
    <m/>
    <m/>
    <m/>
    <s v="X"/>
    <m/>
    <m/>
    <n v="2.6609135870833946E-2"/>
  </r>
  <r>
    <n v="0"/>
    <s v="CSU-169-2021"/>
    <x v="0"/>
    <s v="FDRS-SASI-130-2021"/>
    <s v="https://community.secop.gov.co/Public/Tendering/OpportunityDetail/Index?noticeUID=CO1.NTC.2025735&amp;isFromPublicArea=True&amp;isModal=False"/>
    <x v="5"/>
    <x v="2"/>
    <s v="Selección abreviada por menor cuantía "/>
    <s v="CONTRATAR EL SUMINISTRO DE MATERIALES, INSUMOS, INSTRUMENTOS, ELEMENTOS, EQUIPOS Y HERRAMIENTAS PARA EL DESARROLLO DE LOS PROYECTOS DE INVERSIÓN E INICIATIVAS LOCALES DEL FONDO DE DESARROLLO RURAL DE SUMAPAZ"/>
    <x v="0"/>
    <s v="Un Nuevo Contrato Social y Ambiental para la Bogotá del Siglo XXI"/>
    <n v="56"/>
    <x v="14"/>
    <x v="0"/>
    <n v="1693"/>
    <n v="14"/>
    <n v="900063026"/>
    <s v="COMPAÑIA DE DISTRIBUCION FERRETERA SAS"/>
    <s v="Persona Jurídica"/>
    <m/>
    <m/>
    <m/>
    <n v="393826000"/>
    <m/>
    <n v="1"/>
    <n v="344800000"/>
    <n v="738626000"/>
    <n v="392194910"/>
    <x v="51"/>
    <d v="2021-07-23T00:00:00"/>
    <d v="2022-04-22T00:00:00"/>
    <n v="273"/>
    <m/>
    <m/>
    <m/>
    <m/>
    <m/>
    <m/>
    <m/>
    <s v="X"/>
    <m/>
    <m/>
    <n v="0.53097902050564161"/>
  </r>
  <r>
    <n v="1"/>
    <s v="CPS-170-2021"/>
    <x v="0"/>
    <s v="FDRS-LP-131-2021"/>
    <s v="https://community.secop.gov.co/Public/Tendering/OpportunityDetail/Index?noticeUID=CO1.NTC.2030122&amp;isFromPublicArea=True&amp;isModal=False"/>
    <x v="1"/>
    <x v="3"/>
    <s v="No aplica"/>
    <s v="PRESTACIÓN DEL SERVICIO DE MANTENIMIENTO DE LA MAQUINARIA Y VEHICULOS PESADOS DE PROPIEDAD, GUARDA Y/O TENENCIA DEL FONDO DE DESARROLLO RURAL DE SUMAPAZ CON SUMINISTRO DE REPUESTOS, LLANTAS, INSUMOS, ACCESORIOS Y MANO DE OBRA"/>
    <x v="0"/>
    <s v="Un Nuevo Contrato Social y Ambiental para la Bogotá del Siglo XXI"/>
    <n v="49"/>
    <x v="9"/>
    <x v="3"/>
    <n v="1688"/>
    <n v="10"/>
    <n v="830070987"/>
    <s v="HYUNDAUTOS SAS"/>
    <s v="Persona Jurídica"/>
    <m/>
    <m/>
    <m/>
    <n v="481345792"/>
    <m/>
    <m/>
    <m/>
    <n v="481345792"/>
    <n v="247362924"/>
    <x v="54"/>
    <d v="2021-08-11T00:00:00"/>
    <d v="2022-04-13T00:00:00"/>
    <n v="245"/>
    <m/>
    <m/>
    <m/>
    <m/>
    <m/>
    <m/>
    <m/>
    <s v="X"/>
    <m/>
    <m/>
    <n v="0.51389859039216446"/>
  </r>
  <r>
    <n v="1"/>
    <s v="CPS-171-2021"/>
    <x v="0"/>
    <s v="FDRS-CD-146-2021"/>
    <s v="https://community.secop.gov.co/Public/Tendering/OpportunityDetail/Index?noticeUID=CO1.NTC.2120244&amp;isFromPublicArea=True&amp;isModal=False"/>
    <x v="0"/>
    <x v="0"/>
    <s v="Prestación de servicios profesionales y de apoyo a la gestión, o para la ejecución de trabajos artísticos que sólo puedan encomendarse a determinadas personas naturales;"/>
    <s v="PRESTAR LOS SERVICIOS PROFESIONALES PARA APOYAR LA EJECUCIÓN DE LA META ATENDER A 200 PERSONAS EN ESTRATEGIAS DE ACCESO A LA JUSTICIA INTEGRAL EN LA CIUDAD DEL PROYECTO 1683 DE LA ALCALDÍA LOCAL DE SUMAPAZ"/>
    <x v="0"/>
    <s v="Un Nuevo Contrato Social y Ambiental para la Bogotá del Siglo XXI"/>
    <n v="48"/>
    <x v="18"/>
    <x v="2"/>
    <n v="1683"/>
    <m/>
    <n v="1016043437"/>
    <s v="VERONICA LUCIA CASTRO CHIGUAZUQUE"/>
    <s v="Persona Natural"/>
    <m/>
    <m/>
    <m/>
    <n v="33000000"/>
    <m/>
    <m/>
    <m/>
    <n v="33000000"/>
    <n v="22916666"/>
    <x v="54"/>
    <d v="2021-07-26T00:00:00"/>
    <d v="2022-01-25T00:00:00"/>
    <n v="183"/>
    <m/>
    <m/>
    <m/>
    <m/>
    <m/>
    <m/>
    <m/>
    <s v="X"/>
    <m/>
    <m/>
    <n v="0.69444442424242425"/>
  </r>
  <r>
    <n v="1"/>
    <s v="CPS-172-2021"/>
    <x v="0"/>
    <s v="FDRS-CD-147-2021"/>
    <s v="https://community.secop.gov.co/Public/Tendering/OpportunityDetail/Index?noticeUID=CO1.NTC.2163302&amp;isFromPublicArea=True&amp;isModal=False"/>
    <x v="0"/>
    <x v="0"/>
    <s v="Prestación de servicios profesionales y de apoyo a la gestión, o para la ejecución de trabajos artísticos que sólo puedan encomendarse a determinadas personas naturales;"/>
    <s v="PRESTAR LOS SERVICIOS DE AUXILIAR ADMINISTRATIVO EN LA EJECUCIÓN DEL PROYECTO 1587 DE LA ALCALDIA LOCAL DE SUMAPAZ"/>
    <x v="0"/>
    <s v="Un Nuevo Contrato Social y Ambiental para la Bogotá del Siglo XXI"/>
    <n v="18"/>
    <x v="2"/>
    <x v="1"/>
    <n v="1587"/>
    <m/>
    <n v="1022399769"/>
    <s v="JUAN SEBASTIAN MONTAÑEZ ROMERO"/>
    <s v="Persona Natural"/>
    <m/>
    <m/>
    <m/>
    <n v="15600000"/>
    <m/>
    <m/>
    <m/>
    <n v="15600000"/>
    <n v="9533333"/>
    <x v="55"/>
    <d v="2021-08-11T00:00:00"/>
    <d v="2022-02-10T00:00:00"/>
    <n v="152"/>
    <m/>
    <m/>
    <m/>
    <m/>
    <m/>
    <m/>
    <m/>
    <s v="X"/>
    <m/>
    <m/>
    <n v="0.61111108974358974"/>
  </r>
  <r>
    <n v="1"/>
    <s v="CPS-173-2021"/>
    <x v="0"/>
    <s v="FDRS-CD-148-2021"/>
    <s v="https://community.secop.gov.co/Public/Tendering/OpportunityDetail/Index?noticeUID=CO1.NTC.2148722&amp;isFromPublicArea=True&amp;isModal=False"/>
    <x v="0"/>
    <x v="0"/>
    <s v="Prestación de servicios profesionales y de apoyo a la gestión, o para la ejecución de trabajos artísticos que sólo puedan encomendarse a determinadas personas naturales;"/>
    <s v="PRESTAR LOS SERVICIOS DE APOYO ADMINISTRATIVO AL ÁREA DE GESTIÓN DE DESARROLLO LOCAL EN LOS PROCESOS RELACIONADOS CON EL PROYECTO DE INVERSIÓN 1641"/>
    <x v="0"/>
    <s v="Un Nuevo Contrato Social y Ambiental para la Bogotá del Siglo XXI"/>
    <n v="6"/>
    <x v="3"/>
    <x v="1"/>
    <n v="1641"/>
    <m/>
    <n v="1010237047"/>
    <s v="GERALDINE YURANI RUBIANO RUBIANO "/>
    <s v="Persona Natural"/>
    <m/>
    <m/>
    <m/>
    <n v="23400000"/>
    <m/>
    <m/>
    <m/>
    <n v="23400000"/>
    <n v="19110000"/>
    <x v="56"/>
    <d v="2021-08-04T00:00:00"/>
    <d v="2022-02-03T00:00:00"/>
    <n v="183"/>
    <m/>
    <m/>
    <m/>
    <m/>
    <m/>
    <m/>
    <m/>
    <s v="X"/>
    <m/>
    <m/>
    <n v="0.81666666666666665"/>
  </r>
  <r>
    <n v="1"/>
    <s v="CPS-174-2021"/>
    <x v="0"/>
    <s v="FDRS-CD-150-2021"/>
    <s v="https://community.secop.gov.co/Public/Tendering/OpportunityDetail/Index?noticeUID=CO1.NTC.2163816&amp;isFromPublicArea=True&amp;isModal=False"/>
    <x v="0"/>
    <x v="0"/>
    <s v="Prestación de servicios profesionales y de apoyo a la gestión, o para la ejecución de trabajos artísticos que sólo puedan encomendarse a determinadas personas naturales;"/>
    <s v="PRESTAR LOS SERVICIOS PROFESIONALES PARA APOYAR LA ADMINISTRACIÓN Y OPERACIÓN DE LOS CENTROS DE CONECTIVIDAD CAMPESINA DE LA LOCALIDAD DE SUMAPAZ, DEL PROYECTO 1692"/>
    <x v="0"/>
    <s v="Un Nuevo Contrato Social y Ambiental para la Bogotá del Siglo XXI"/>
    <n v="54"/>
    <x v="7"/>
    <x v="0"/>
    <n v="1692"/>
    <m/>
    <n v="52215660"/>
    <s v="CLARA LEONOR CABRERA"/>
    <s v="Persona Natural"/>
    <m/>
    <m/>
    <m/>
    <n v="21825000"/>
    <m/>
    <m/>
    <m/>
    <n v="21825000"/>
    <n v="20370000"/>
    <x v="55"/>
    <d v="2021-08-11T00:00:00"/>
    <d v="2022-01-10T00:00:00"/>
    <n v="152"/>
    <m/>
    <m/>
    <m/>
    <m/>
    <m/>
    <m/>
    <m/>
    <s v="X"/>
    <m/>
    <m/>
    <n v="0.93333333333333335"/>
  </r>
  <r>
    <n v="1"/>
    <s v="CIA-175-2021"/>
    <x v="0"/>
    <s v="FDRS-CD-152-2021"/>
    <s v="https://community.secop.gov.co/Public/Tendering/OpportunityDetail/Index?noticeUID=CO1.NTC.2168920&amp;isFromPublicArea=True&amp;isModal=False"/>
    <x v="4"/>
    <x v="0"/>
    <s v="Contratos interadministrativos"/>
    <s v="GARANTIZAR EL DERECHO A LAS COMUNICACIONES, MEDIANTE LA OPERACIÓN DE LOS CINCO (5) CENTROS DE CONECTIVIDAD CAMPESINA EXISTENTES Y LA APERTURA DE UNO (1) NUEVO EN ( TUNAL ALTO ) Y UNA SOLUCION WIFI EN LA LOCALIDAD DE SUMAPAZ"/>
    <x v="0"/>
    <s v="Un Nuevo Contrato Social y Ambiental para la Bogotá del Siglo XXI"/>
    <n v="54"/>
    <x v="7"/>
    <x v="0"/>
    <n v="1692"/>
    <m/>
    <n v="899999115"/>
    <s v="EMPRESA DE TELECOMUNICACIONES DE BOGOTA SA ESP"/>
    <s v="Persona Jurídica"/>
    <m/>
    <m/>
    <m/>
    <n v="393603818"/>
    <m/>
    <m/>
    <m/>
    <n v="393603818"/>
    <n v="240188537"/>
    <x v="57"/>
    <d v="2021-08-24T00:00:00"/>
    <d v="2022-01-23T00:00:00"/>
    <n v="152"/>
    <m/>
    <m/>
    <m/>
    <m/>
    <m/>
    <m/>
    <m/>
    <s v="X"/>
    <m/>
    <m/>
    <n v="0.61022918481954358"/>
  </r>
  <r>
    <n v="1"/>
    <s v="CIN-176-2021"/>
    <x v="0"/>
    <s v="FDRS-CMA-141-2021"/>
    <s v="https://www.contratos.gov.co/consultas/detalleProceso.do?numConstancia=21-15-12080612&amp;g-recaptcha-response=03AGdBq26LdzWGdzYm6aIBluSOO2OflPgY3DQGUQ6z8IIJkPv4_305B32b7jwytEOyKBTz-fTIhLPCYNP2t0iVKOGbP-YWDj09RXUUTKewsh1L5JpoC2TqaBg_Jz_Le-V6-W8QT0U91GipZzb4C-HuHiNNCC3HuX__7s3Gcsm51sOIl07dQQXOknRlYpmZEom417IfwwlfkNXvcbpS06BGAjfZeqENXChVJOTGMzAQzWRwWGbXwrsALr6UrjVidMSR5eE3sSVwknJYdYOhmji3TMgHvv3FRUUb9S5DUuDBDIw0b1SmwnPs2Ws1QvpFqr5SURqZES0CEX8Mat4vsMZuFqzVJlWoxsXZSQG5sMmi36rkcMI8u_0oGzgvTmaPPhyEQ7v59h3awMfMzXhLz0jtB02er7Fb3f_dQH4Q6aeyOakmQ2AOUopfPPG4b-s_FHf6I3K4QztpfYIllfUvOvwolaY3SXPMivl1_A"/>
    <x v="6"/>
    <x v="4"/>
    <s v="No aplica"/>
    <s v="REALIZAR LA INTERVENTORIA TECNICA ADMINISTRATIVA FINANCIERA JURIDICA Y AMBIENTAL AL CONTRATO DERIVADO DE LA LICITACION PUBLICA No FDRS LP 131 2021 QUE TENDRA POR OBJETO PRESTACIoN DEL SERVICIO DE MANTENIMIENTO DE LA MAQUINARIA Y VEHICULOS PESADOS DE PROPIEDAD GUARDA Y O TENENCIA DEL FONDO DE DESARROLLO RURAL DE SUMAPAZ CON SUMINISTRO DE REPUESTOS LLANTAS INSUMOS ACCESORIOS Y MANO DE OBRA"/>
    <x v="0"/>
    <s v="Un Nuevo Contrato Social y Ambiental para la Bogotá del Siglo XXI"/>
    <n v="49"/>
    <x v="9"/>
    <x v="3"/>
    <n v="1688"/>
    <n v="2"/>
    <n v="3096924"/>
    <s v="JAVIER ENRIQUE BUITRAGO GOMEZ"/>
    <s v="Persona Natural"/>
    <m/>
    <m/>
    <m/>
    <n v="48000000"/>
    <m/>
    <m/>
    <m/>
    <n v="48000000"/>
    <n v="0"/>
    <x v="55"/>
    <d v="2021-08-11T00:00:00"/>
    <d v="2022-04-10T00:00:00"/>
    <n v="242"/>
    <m/>
    <m/>
    <m/>
    <m/>
    <m/>
    <m/>
    <m/>
    <s v="X"/>
    <m/>
    <m/>
    <n v="0"/>
  </r>
  <r>
    <n v="1"/>
    <s v="CPS-177-2021"/>
    <x v="0"/>
    <s v="FDRS-CD-156-2021"/>
    <s v="https://community.secop.gov.co/Public/Tendering/OpportunityDetail/Index?noticeUID=CO1.NTC.2187435&amp;isFromPublicArea=True&amp;isModal=False"/>
    <x v="0"/>
    <x v="0"/>
    <s v="Prestación de servicios profesionales y de apoyo a la gestión, o para la ejecución de trabajos artísticos que sólo puedan encomendarse a determinadas personas naturales;"/>
    <s v="PRESTAR SUS SERVICIOS COMO AUXILIAR ADMINISTRATIVO PARA OPERATIVIZAR LOS CENTROS DE CONECTIVIDAD CAMPESINA DE LA LOCALIDAD DE SUMAPAZ, DEL PROYECTO 1692"/>
    <x v="0"/>
    <s v="Un Nuevo Contrato Social y Ambiental para la Bogotá del Siglo XXI"/>
    <n v="54"/>
    <x v="7"/>
    <x v="0"/>
    <n v="1692"/>
    <m/>
    <n v="1022965898"/>
    <s v="NESTOR VILLALBA BAQUERO"/>
    <s v="Persona Natural"/>
    <m/>
    <m/>
    <m/>
    <n v="13000000"/>
    <m/>
    <m/>
    <m/>
    <n v="13000000"/>
    <n v="11006666"/>
    <x v="58"/>
    <d v="2021-08-24T00:00:00"/>
    <d v="2022-01-23T00:00:00"/>
    <n v="152"/>
    <m/>
    <m/>
    <m/>
    <m/>
    <m/>
    <m/>
    <m/>
    <s v="X"/>
    <m/>
    <m/>
    <n v="0.84666661538461541"/>
  </r>
  <r>
    <n v="1"/>
    <s v="CPS-178-2021"/>
    <x v="0"/>
    <s v="FDRS-CD-156-2021"/>
    <s v="https://community.secop.gov.co/Public/Tendering/OpportunityDetail/Index?noticeUID=CO1.NTC.2187435&amp;isFromPublicArea=True&amp;isModal=False"/>
    <x v="0"/>
    <x v="0"/>
    <s v="Prestación de servicios profesionales y de apoyo a la gestión, o para la ejecución de trabajos artísticos que sólo puedan encomendarse a determinadas personas naturales;"/>
    <s v="PRESTAR SUS SERVICIOS COMO AUXILIAR ADMINISTRATIVO PARA OPERATIVIZAR LOS CENTROS DE CONECTIVIDAD CAMPESINA DE LA LOCALIDAD DE SUMAPAZ, DEL PROYECTO 1692"/>
    <x v="0"/>
    <s v="Un Nuevo Contrato Social y Ambiental para la Bogotá del Siglo XXI"/>
    <n v="54"/>
    <x v="7"/>
    <x v="0"/>
    <n v="1692"/>
    <m/>
    <n v="1023022723"/>
    <s v="YURI ALEJANDRA MOLINA GARCIA"/>
    <s v="Persona Natural"/>
    <m/>
    <m/>
    <m/>
    <n v="13000000"/>
    <m/>
    <m/>
    <m/>
    <n v="13000000"/>
    <n v="11006666"/>
    <x v="58"/>
    <d v="2021-08-24T00:00:00"/>
    <d v="2022-01-23T00:00:00"/>
    <n v="152"/>
    <m/>
    <m/>
    <m/>
    <m/>
    <m/>
    <m/>
    <m/>
    <s v="X"/>
    <m/>
    <m/>
    <n v="0.84666661538461541"/>
  </r>
  <r>
    <n v="1"/>
    <s v="CPS-179-2021"/>
    <x v="0"/>
    <s v="FDRS-CD-156-2021"/>
    <s v="https://community.secop.gov.co/Public/Tendering/OpportunityDetail/Index?noticeUID=CO1.NTC.2187435&amp;isFromPublicArea=True&amp;isModal=False"/>
    <x v="0"/>
    <x v="0"/>
    <s v="Prestación de servicios profesionales y de apoyo a la gestión, o para la ejecución de trabajos artísticos que sólo puedan encomendarse a determinadas personas naturales;"/>
    <s v="PRESTAR SUS SERVICIOS COMO AUXILIAR ADMINISTRATIVO PARA OPERATIVIZAR LOS CENTROS DE CONECTIVIDAD CAMPESINA DE LA LOCALIDAD DE SUMAPAZ, DEL PROYECTO 1692"/>
    <x v="0"/>
    <s v="Un Nuevo Contrato Social y Ambiental para la Bogotá del Siglo XXI"/>
    <n v="54"/>
    <x v="7"/>
    <x v="0"/>
    <n v="1692"/>
    <m/>
    <n v="1023001200"/>
    <s v="GLORIA YINET RIVEROS"/>
    <s v="Persona Natural"/>
    <m/>
    <m/>
    <m/>
    <n v="13000000"/>
    <m/>
    <m/>
    <m/>
    <n v="13000000"/>
    <n v="11006666"/>
    <x v="58"/>
    <d v="2021-08-24T00:00:00"/>
    <d v="2022-01-23T00:00:00"/>
    <n v="152"/>
    <m/>
    <m/>
    <m/>
    <m/>
    <m/>
    <m/>
    <m/>
    <s v="X"/>
    <m/>
    <m/>
    <n v="0.84666661538461541"/>
  </r>
  <r>
    <n v="1"/>
    <s v="CPS-180-2021"/>
    <x v="0"/>
    <s v="FDRS-CD-156-2021"/>
    <s v="https://community.secop.gov.co/Public/Tendering/OpportunityDetail/Index?noticeUID=CO1.NTC.2187435&amp;isFromPublicArea=True&amp;isModal=False"/>
    <x v="0"/>
    <x v="0"/>
    <s v="Prestación de servicios profesionales y de apoyo a la gestión, o para la ejecución de trabajos artísticos que sólo puedan encomendarse a determinadas personas naturales;"/>
    <s v="PRESTAR SUS SERVICIOS COMO AUXILIAR ADMINISTRATIVO PARA OPERATIVIZAR LOS CENTROS DE CONECTIVIDAD CAMPESINA DE LA LOCALIDAD DE SUMAPAZ, DEL PROYECTO 1692"/>
    <x v="0"/>
    <s v="Un Nuevo Contrato Social y Ambiental para la Bogotá del Siglo XXI"/>
    <n v="54"/>
    <x v="7"/>
    <x v="0"/>
    <n v="1692"/>
    <m/>
    <n v="53054010"/>
    <s v="MARIA CRISTINA BARBOSA DIAZ "/>
    <s v="Persona Natural"/>
    <m/>
    <m/>
    <m/>
    <n v="13000000"/>
    <m/>
    <m/>
    <m/>
    <n v="13000000"/>
    <n v="11006666"/>
    <x v="58"/>
    <d v="2021-08-24T00:00:00"/>
    <d v="2022-01-23T00:00:00"/>
    <n v="152"/>
    <m/>
    <m/>
    <m/>
    <m/>
    <m/>
    <m/>
    <m/>
    <s v="X"/>
    <m/>
    <m/>
    <n v="0.84666661538461541"/>
  </r>
  <r>
    <n v="1"/>
    <s v="CPS-181-2021"/>
    <x v="0"/>
    <s v="FDRS-CD-157-2021"/>
    <s v="https://community.secop.gov.co/Public/Tendering/OpportunityDetail/Index?noticeUID=CO1.NTC.2187512&amp;isFromPublicArea=True&amp;isModal=False"/>
    <x v="0"/>
    <x v="0"/>
    <s v="Prestación de servicios profesionales y de apoyo a la gestión, o para la ejecución de trabajos artísticos que sólo puedan encomendarse a determinadas personas naturales;"/>
    <s v="PRESTAR SUS SERVICIOS PROFESIONALES PARA APOYAR LA EJECUCIÓN DEL PROYECTO REVITALIZACIÓN Y TRANSFORMACIÓN PRODUCTIVA EN LA LOCALIDAD DE SUMAPAZ, EN LA META DE EMPLEO LOCAL"/>
    <x v="0"/>
    <s v="Un Nuevo Contrato Social y Ambiental para la Bogotá del Siglo XXI"/>
    <n v="6"/>
    <x v="3"/>
    <x v="1"/>
    <n v="1637"/>
    <m/>
    <n v="35425308"/>
    <s v="DIANA MARCELA CIFUENTES DIAZ"/>
    <s v="Persona Natural"/>
    <m/>
    <m/>
    <m/>
    <n v="27200000"/>
    <m/>
    <m/>
    <m/>
    <n v="27200000"/>
    <n v="22893333"/>
    <x v="58"/>
    <d v="2021-08-20T00:00:00"/>
    <d v="2021-12-19T00:00:00"/>
    <n v="121"/>
    <m/>
    <m/>
    <m/>
    <m/>
    <m/>
    <m/>
    <m/>
    <m/>
    <s v="X"/>
    <m/>
    <n v="0.84166665441176469"/>
  </r>
  <r>
    <n v="1"/>
    <s v="CPS-183-2021"/>
    <x v="0"/>
    <s v="FDRS-CD-158-2021"/>
    <s v="https://community.secop.gov.co/Public/Tendering/OpportunityDetail/Index?noticeUID=CO1.NTC.2204526&amp;isFromPublicArea=True&amp;isModal=False"/>
    <x v="0"/>
    <x v="0"/>
    <s v="Prestación de servicios profesionales y de apoyo a la gestión, o para la ejecución de trabajos artísticos que sólo puedan encomendarse a determinadas personas naturales;"/>
    <s v="PRESTAR LOS SERVICIOS PROFESIONALES PARA EL FORTALECIMIENTO DE PROCESOS DE RECONVERSIÓN Y TRANSFORMACIÓN DE INICIATIVAS AGROINDUSTRIALES DEL SECTOR AGROALIMENTARIO, EN LA LOCALIDAD DE SUMAPAZ"/>
    <x v="0"/>
    <s v="Un Nuevo Contrato Social y Ambiental para la Bogotá del Siglo XXI"/>
    <n v="6"/>
    <x v="3"/>
    <x v="1"/>
    <n v="1637"/>
    <m/>
    <n v="38246402"/>
    <s v="PIEDAD CONSTANZA CIRO BASTO"/>
    <s v="Persona Natural"/>
    <m/>
    <m/>
    <m/>
    <n v="22000000"/>
    <m/>
    <m/>
    <m/>
    <n v="22000000"/>
    <n v="17233333"/>
    <x v="59"/>
    <d v="2021-08-27T00:00:00"/>
    <d v="2021-12-26T00:00:00"/>
    <n v="121"/>
    <m/>
    <m/>
    <m/>
    <m/>
    <m/>
    <m/>
    <m/>
    <m/>
    <s v="X"/>
    <m/>
    <n v="0.78333331818181817"/>
  </r>
  <r>
    <n v="1"/>
    <s v="CPS-182-2021"/>
    <x v="0"/>
    <s v="FDRS-MC-155-2021"/>
    <s v="https://community.secop.gov.co/Public/Tendering/OpportunityDetail/Index?noticeUID=CO1.NTC.2168930&amp;isFromPublicArea=True&amp;isModal=False"/>
    <x v="1"/>
    <x v="1"/>
    <s v="No aplica"/>
    <s v="PRESTAR LOS SERVICIOS LOGÍSTICOS PARA LA REALIZACIÓN DE LAS ACTIVIDADES REQUERIDAS QUE PERMITAN LLEVAR A CABO LA FASE II DE PRESUPUESTOS PARTICIPATIVOS - VIGENCIA 2022, DE LA LOCALIDAD DE SUMAPAZ"/>
    <x v="0"/>
    <s v="Un Nuevo Contrato Social y Ambiental para la Bogotá del Siglo XXI"/>
    <n v="55"/>
    <x v="6"/>
    <x v="0"/>
    <n v="1691"/>
    <n v="3"/>
    <n v="900693354"/>
    <s v="FUNDACION JUNTOS POR UN PAIS"/>
    <s v="Persona Jurídica"/>
    <m/>
    <m/>
    <m/>
    <n v="16172727"/>
    <m/>
    <n v="1"/>
    <n v="8086363"/>
    <n v="24259090"/>
    <n v="0"/>
    <x v="60"/>
    <d v="2021-08-31T00:00:00"/>
    <d v="2021-12-30T00:00:00"/>
    <n v="121"/>
    <n v="1"/>
    <n v="30"/>
    <m/>
    <m/>
    <m/>
    <m/>
    <m/>
    <m/>
    <s v="X"/>
    <m/>
    <n v="0"/>
  </r>
  <r>
    <n v="1"/>
    <s v="CPS-184-2021"/>
    <x v="0"/>
    <s v="FDRS-CD-159-2021"/>
    <s v="https://community.secop.gov.co/Public/Tendering/OpportunityDetail/Index?noticeUID=CO1.NTC.2209866&amp;isFromPublicArea=True&amp;isModal=False"/>
    <x v="0"/>
    <x v="0"/>
    <s v="Prestación de servicios profesionales y de apoyo a la gestión, o para la ejecución de trabajos artísticos que sólo puedan encomendarse a determinadas personas naturales;"/>
    <s v="PRESTAR LOS SERVICIOS PROFESIONALES AL ÁREA DE GESTIÓN DE DESARROLLO LOCAL PARA APOYAR LA PLANEACIÓN, EJECUCIÓN Y SEGUIMIENTO DEL PROYECTO DE INVERSIÓN 1589"/>
    <x v="0"/>
    <s v="Un Nuevo Contrato Social y Ambiental para la Bogotá del Siglo XXI"/>
    <n v="19"/>
    <x v="15"/>
    <x v="1"/>
    <n v="1589"/>
    <m/>
    <n v="19314816"/>
    <s v="CARLOS EMILIANO ROMERO PUENTES"/>
    <s v="Persona Natural"/>
    <m/>
    <m/>
    <m/>
    <n v="27500000"/>
    <m/>
    <m/>
    <m/>
    <n v="27500000"/>
    <n v="11000000"/>
    <x v="61"/>
    <d v="2021-08-31T00:00:00"/>
    <d v="2022-01-30T00:00:00"/>
    <n v="152"/>
    <m/>
    <m/>
    <m/>
    <m/>
    <m/>
    <m/>
    <m/>
    <s v="X"/>
    <m/>
    <m/>
    <n v="0.4"/>
  </r>
  <r>
    <n v="1"/>
    <s v="CPS-185-2021"/>
    <x v="0"/>
    <s v="FDRS-CD-160-2021"/>
    <s v="https://community.secop.gov.co/Public/Tendering/OpportunityDetail/Index?noticeUID=CO1.NTC.2212178&amp;isFromPublicArea=True&amp;isModal=False"/>
    <x v="0"/>
    <x v="0"/>
    <s v="Prestación de servicios profesionales y de apoyo a la gestión, o para la ejecución de trabajos artísticos que sólo puedan encomendarse a determinadas personas naturales;"/>
    <s v="PRESTAR SUS SERVICIOS PROFESIONALES PARA APOYAR LOS TEMAS SOCIALES RELACIONADOS CON LA META DE EMPLEO LOCAL DE LA ALCALDÍA LOCAL DE SUMAPAZ"/>
    <x v="0"/>
    <s v="Un Nuevo Contrato Social y Ambiental para la Bogotá del Siglo XXI"/>
    <n v="6"/>
    <x v="3"/>
    <x v="1"/>
    <n v="1637"/>
    <m/>
    <n v="52099210"/>
    <s v="CLAUDIA YAMILE CARREÑO QUIJANO"/>
    <s v="Persona Natural"/>
    <m/>
    <m/>
    <m/>
    <n v="28500000"/>
    <m/>
    <m/>
    <m/>
    <n v="28500000"/>
    <n v="22800000"/>
    <x v="62"/>
    <d v="2021-09-01T00:00:00"/>
    <d v="2022-01-31T00:00:00"/>
    <n v="152"/>
    <m/>
    <m/>
    <m/>
    <m/>
    <m/>
    <m/>
    <m/>
    <s v="X"/>
    <m/>
    <m/>
    <n v="0.8"/>
  </r>
  <r>
    <n v="1"/>
    <s v="CPS-186-2021"/>
    <x v="0"/>
    <s v="FDRS-CD-161-2021"/>
    <s v="https://community.secop.gov.co/Public/Tendering/OpportunityDetail/Index?noticeUID=CO1.NTC.2213544&amp;isFromPublicArea=True&amp;isModal=False"/>
    <x v="0"/>
    <x v="0"/>
    <s v="Prestación de servicios profesionales y de apoyo a la gestión, o para la ejecución de trabajos artísticos que sólo puedan encomendarse a determinadas personas naturales;"/>
    <s v="PRESTAR SUS SERVICIOS COMO AUXILIAR ADMINISTRATIVO PARA OPERATIVIZAR LOS CENTROS DE CONECTIVIDAD CAMPESINA DE LA LOCALIDAD DE SUMAPAZ, DEL PROYECTO 1692"/>
    <x v="0"/>
    <s v="Un Nuevo Contrato Social y Ambiental para la Bogotá del Siglo XXI"/>
    <n v="54"/>
    <x v="7"/>
    <x v="0"/>
    <n v="1692"/>
    <m/>
    <n v="1007297824"/>
    <s v="ADRIANA LUCIA MARTIN PALACIOS"/>
    <s v="Persona Natural"/>
    <m/>
    <m/>
    <m/>
    <n v="7200000"/>
    <m/>
    <n v="1"/>
    <n v="900000"/>
    <n v="8100000"/>
    <n v="5400000"/>
    <x v="62"/>
    <d v="2021-09-01T00:00:00"/>
    <d v="2021-12-31T00:00:00"/>
    <n v="121"/>
    <m/>
    <m/>
    <m/>
    <m/>
    <m/>
    <m/>
    <m/>
    <s v="X"/>
    <m/>
    <m/>
    <n v="0.66666666666666663"/>
  </r>
  <r>
    <n v="1"/>
    <s v="CPS-188-2021"/>
    <x v="0"/>
    <s v="FDRS-CD-163-2021"/>
    <s v="https://community.secop.gov.co/Public/Tendering/OpportunityDetail/Index?noticeUID=CO1.NTC.2239416&amp;isFromPublicArea=True&amp;isModal=False"/>
    <x v="0"/>
    <x v="0"/>
    <s v="Prestación de servicios profesionales y de apoyo a la gestión, o para la ejecución de trabajos artísticos que sólo puedan encomendarse a determinadas personas naturales;"/>
    <s v="PRESTAR LOS SERVICIOS PROFESIONALES PARA ORIENTAR JURÍDICAMENTE A LAS VÍCTIMAS DEL CONFLICTO ARMADO DE LA LOCALIDAD DE SUMAPAZ EN EL MARCO DEL SIVJRNR"/>
    <x v="0"/>
    <s v="Un Nuevo Contrato Social y Ambiental para la Bogotá del Siglo XXI"/>
    <n v="39"/>
    <x v="4"/>
    <x v="2"/>
    <n v="1672"/>
    <m/>
    <n v="79705458"/>
    <s v="LUIS GABRIEL RINCON RODRIGUEZ "/>
    <s v="Persona Natural"/>
    <m/>
    <m/>
    <m/>
    <n v="22000000"/>
    <m/>
    <m/>
    <m/>
    <n v="22000000"/>
    <n v="20350000"/>
    <x v="63"/>
    <d v="2021-09-10T00:00:00"/>
    <d v="2022-01-09T00:00:00"/>
    <n v="121"/>
    <m/>
    <m/>
    <m/>
    <m/>
    <m/>
    <m/>
    <m/>
    <s v="X"/>
    <m/>
    <m/>
    <n v="0.92500000000000004"/>
  </r>
  <r>
    <n v="1"/>
    <s v="CPS-189-2021"/>
    <x v="0"/>
    <s v="FDRS-CD-164-2021"/>
    <s v="https://community.secop.gov.co/Public/Tendering/OpportunityDetail/Index?noticeUID=CO1.NTC.2220034&amp;isFromPublicArea=True&amp;isModal=False"/>
    <x v="0"/>
    <x v="0"/>
    <s v="Prestación de servicios profesionales y de apoyo a la gestión, o para la ejecución de trabajos artísticos que sólo puedan encomendarse a determinadas personas naturales;"/>
    <s v="PRESTAR SUS SERVICIOS ARTÍSTICOS Y MUSICALES PARA APOYAR LA GESTIÓN CULTURAL DE LA LOCALIDAD DE SUMAPAZ"/>
    <x v="0"/>
    <s v="Un Nuevo Contrato Social y Ambiental para la Bogotá del Siglo XXI"/>
    <n v="21"/>
    <x v="17"/>
    <x v="1"/>
    <n v="1633"/>
    <m/>
    <n v="11336536"/>
    <s v="HELBERTH ENRIQUE BALLESTAS BARRIOS"/>
    <s v="Persona Natural"/>
    <m/>
    <m/>
    <m/>
    <n v="18000000"/>
    <m/>
    <m/>
    <m/>
    <n v="18000000"/>
    <n v="8700000"/>
    <x v="64"/>
    <d v="2021-09-03T00:00:00"/>
    <d v="2022-01-02T00:00:00"/>
    <n v="121"/>
    <m/>
    <m/>
    <m/>
    <m/>
    <m/>
    <m/>
    <m/>
    <s v="X"/>
    <m/>
    <m/>
    <n v="0.48333333333333334"/>
  </r>
  <r>
    <n v="1"/>
    <s v="CPS-190-2021"/>
    <x v="0"/>
    <s v="FDRS-CD-165-2021"/>
    <s v="https://community.secop.gov.co/Public/Tendering/OpportunityDetail/Index?noticeUID=CO1.NTC.2228920&amp;isFromPublicArea=True&amp;isModal=False"/>
    <x v="0"/>
    <x v="0"/>
    <s v="Prestación de servicios profesionales y de apoyo a la gestión, o para la ejecución de trabajos artísticos que sólo puedan encomendarse a determinadas personas naturales;"/>
    <s v="PRESTAR LOS SERVICIOS PROFESIONALES PARA LA ORIENTACIÓN, FORMULACIÓN, ESTRUCTURACIÓN Y PUESTA EN MARCHA DE INICIATIVAS _x000a_PRODUCTIVAS EN FAVOR DE LAS VÍCTIMAS DEL CONFLICTO ARMADO, RECONOCIDAS Y NO RECONOCIDAS DE LA LOCALIDAD DE SUMAPAZ"/>
    <x v="0"/>
    <s v="Un Nuevo Contrato Social y Ambiental para la Bogotá del Siglo XXI"/>
    <n v="39"/>
    <x v="4"/>
    <x v="2"/>
    <n v="1672"/>
    <m/>
    <n v="1014256316"/>
    <s v="KAREN NATALIA NEIRA BAUTISTA"/>
    <s v="Persona Natural"/>
    <m/>
    <m/>
    <m/>
    <n v="22000000"/>
    <m/>
    <m/>
    <m/>
    <n v="22000000"/>
    <n v="20716666"/>
    <x v="65"/>
    <d v="2021-09-08T00:00:00"/>
    <d v="2022-01-07T00:00:00"/>
    <n v="121"/>
    <m/>
    <m/>
    <m/>
    <m/>
    <m/>
    <m/>
    <m/>
    <s v="X"/>
    <m/>
    <m/>
    <n v="0.94166663636363634"/>
  </r>
  <r>
    <n v="1"/>
    <s v="CPS-191-2021"/>
    <x v="0"/>
    <s v="FDRS-CD-166-2021"/>
    <s v="https://community.secop.gov.co/Public/Tendering/OpportunityDetail/Index?noticeUID=CO1.NTC.2245340&amp;isFromPublicArea=True&amp;isModal=False"/>
    <x v="0"/>
    <x v="0"/>
    <s v="Prestación de servicios profesionales y de apoyo a la gestión, o para la ejecución de trabajos artísticos que sólo puedan encomendarse a determinadas personas naturales;"/>
    <s v="PRESTAR LOS SERVICIOS COMO AUXILIAR ADMINISTRATIVO EN LA EJECUCIÓN DEL PROYECTO 1587 DE LA ALCALDÍA LOCAL DE SUMAPAZ"/>
    <x v="0"/>
    <s v="Un Nuevo Contrato Social y Ambiental para la Bogotá del Siglo XXI"/>
    <n v="18"/>
    <x v="2"/>
    <x v="1"/>
    <n v="1587"/>
    <m/>
    <n v="20645897"/>
    <s v="YASMIN ANDREA CIFUENTES"/>
    <s v="Persona Natural"/>
    <m/>
    <m/>
    <m/>
    <n v="10400000"/>
    <m/>
    <m/>
    <m/>
    <n v="10400000"/>
    <n v="9186667"/>
    <x v="66"/>
    <d v="2021-09-15T00:00:00"/>
    <d v="2022-01-14T00:00:00"/>
    <n v="121"/>
    <m/>
    <m/>
    <m/>
    <m/>
    <m/>
    <m/>
    <m/>
    <s v="X"/>
    <m/>
    <m/>
    <n v="0.88333336538461538"/>
  </r>
  <r>
    <n v="1"/>
    <s v="CPS-192-2021"/>
    <x v="0"/>
    <s v="FDRS-CD-166-2021"/>
    <s v="https://community.secop.gov.co/Public/Tendering/OpportunityDetail/Index?noticeUID=CO1.NTC.2245340&amp;isFromPublicArea=True&amp;isModal=False"/>
    <x v="0"/>
    <x v="0"/>
    <s v="Prestación de servicios profesionales y de apoyo a la gestión, o para la ejecución de trabajos artísticos que sólo puedan encomendarse a determinadas personas naturales;"/>
    <s v="PRESTAR LOS SERVICIOS COMO AUXILIAR ADMINISTRATIVO EN LA EJECUCIÓN DEL PROYECTO 1587 DE LA ALCALDÍA LOCAL DE SUMAPAZ"/>
    <x v="0"/>
    <s v="Un Nuevo Contrato Social y Ambiental para la Bogotá del Siglo XXI"/>
    <n v="18"/>
    <x v="2"/>
    <x v="1"/>
    <n v="1587"/>
    <m/>
    <n v="1072896239"/>
    <s v="NORBEY DANILO MARTINEZ MORALES_x000a_"/>
    <s v="Persona Natural"/>
    <m/>
    <m/>
    <m/>
    <n v="10400000"/>
    <m/>
    <m/>
    <m/>
    <n v="10400000"/>
    <n v="6846667"/>
    <x v="66"/>
    <d v="2021-09-15T00:00:00"/>
    <d v="2022-01-14T00:00:00"/>
    <n v="121"/>
    <m/>
    <m/>
    <n v="80161199"/>
    <s v="DANIEL FERNANDO TUSSO CORTES"/>
    <d v="2021-10-28T00:00:00"/>
    <n v="6673334"/>
    <m/>
    <s v="X"/>
    <m/>
    <m/>
    <n v="0.6583333653846154"/>
  </r>
  <r>
    <n v="1"/>
    <s v="CPS-193-2021"/>
    <x v="0"/>
    <s v="FDRS-CD-167-2021"/>
    <s v="https://community.secop.gov.co/Public/Tendering/OpportunityDetail/Index?noticeUID=CO1.NTC.2253759&amp;isFromPublicArea=True&amp;isModal=False"/>
    <x v="0"/>
    <x v="0"/>
    <s v="Prestación de servicios profesionales y de apoyo a la gestión, o para la ejecución de trabajos artísticos que sólo puedan encomendarse a determinadas personas naturales;"/>
    <s v="PRESTAR LOS SERVICIOS PROFESIONALES PARA APOYAR LA EJECUCIÓN DE LA META “ATENDER A 150 PERSONAS EN ESTRATEGIAS DE ACCESO A LA JUSTICIA INTEGRAL EN LA CIUDAD” DEL PROYECTO 1683 DE LA ALCALDÍA LOCAL DE SUMAPAZ"/>
    <x v="0"/>
    <s v="Un Nuevo Contrato Social y Ambiental para la Bogotá del Siglo XXI"/>
    <n v="48"/>
    <x v="18"/>
    <x v="2"/>
    <n v="1683"/>
    <m/>
    <n v="13706284"/>
    <s v="JHON EDISSON PARDO HERREÑO"/>
    <s v="Persona Natural"/>
    <m/>
    <m/>
    <m/>
    <n v="22000000"/>
    <m/>
    <m/>
    <m/>
    <n v="22000000"/>
    <n v="13016666"/>
    <x v="67"/>
    <d v="2021-09-20T00:00:00"/>
    <d v="2022-01-19T00:00:00"/>
    <n v="121"/>
    <m/>
    <m/>
    <m/>
    <m/>
    <m/>
    <m/>
    <m/>
    <s v="X"/>
    <m/>
    <m/>
    <n v="0.59166663636363637"/>
  </r>
  <r>
    <n v="1"/>
    <s v="CPS-194-2021"/>
    <x v="0"/>
    <s v="FDRS-CD-168-2021"/>
    <s v="https://community.secop.gov.co/Public/Tendering/OpportunityDetail/Index?noticeUID=CO1.NTC.2253596&amp;isFromPublicArea=True&amp;isModal=False"/>
    <x v="0"/>
    <x v="0"/>
    <s v="Prestación de servicios profesionales y de apoyo a la gestión, o para la ejecución de trabajos artísticos que sólo puedan encomendarse a determinadas personas naturales;"/>
    <s v="PRESTAR LOS SERVICIOS PROFESIONALES AL ÁREA DE GESTIÓN DE DESARROLLO LOCAL PARA ORIENTAR A LOS BENEFICIARIOS DEL MEJORAMIENTO HABITACIONAL Y SANEAMIENTO PREDIAL EN EL MARCO DEL PROYECTO DE INVERSIÓN 1589"/>
    <x v="0"/>
    <s v="Un Nuevo Contrato Social y Ambiental para la Bogotá del Siglo XXI"/>
    <n v="19"/>
    <x v="15"/>
    <x v="1"/>
    <n v="1589"/>
    <m/>
    <n v="1018477511"/>
    <s v="DANIELLA ZABALA AVELLA"/>
    <s v="Persona Natural"/>
    <m/>
    <m/>
    <m/>
    <n v="13095000"/>
    <m/>
    <m/>
    <m/>
    <n v="13095000"/>
    <n v="10767000"/>
    <x v="67"/>
    <d v="2021-09-17T00:00:00"/>
    <d v="2021-12-16T00:00:00"/>
    <n v="90"/>
    <m/>
    <m/>
    <m/>
    <m/>
    <m/>
    <m/>
    <m/>
    <m/>
    <s v="X"/>
    <m/>
    <n v="0.82222222222222219"/>
  </r>
  <r>
    <n v="1"/>
    <s v="CPS-195-2021"/>
    <x v="0"/>
    <s v="FDRS-CD-169-2021"/>
    <s v="https://community.secop.gov.co/Public/Tendering/OpportunityDetail/Index?noticeUID=CO1.NTC.2263148&amp;isFromPublicArea=True&amp;isModal=False"/>
    <x v="0"/>
    <x v="0"/>
    <s v="Prestación de servicios profesionales y de apoyo a la gestión, o para la ejecución de trabajos artísticos que sólo puedan encomendarse a determinadas personas naturales;"/>
    <s v="PRESTAR LOS SERVICIOS PROFESIONALES PARA APOYAR LA EJECUCIÓN DE LA META ATENDER A 200 PERSONAS EN ESTRATEGIAS DE ACCESO A LA JUSTICIA INTEGRAL EN LA CIUDAD DEL PROYECTO 1683 DE LA ALCALDÍA LOCAL DE SUMAPAZ"/>
    <x v="0"/>
    <s v="Un Nuevo Contrato Social y Ambiental para la Bogotá del Siglo XXI"/>
    <n v="48"/>
    <x v="18"/>
    <x v="2"/>
    <n v="1683"/>
    <m/>
    <n v="1023029369"/>
    <s v="KAREN NAYIBE MARTINEZ MOLINA"/>
    <s v="Persona Natural"/>
    <m/>
    <m/>
    <m/>
    <n v="22000000"/>
    <m/>
    <m/>
    <m/>
    <n v="22000000"/>
    <n v="12650000"/>
    <x v="68"/>
    <d v="2021-09-22T00:00:00"/>
    <d v="2022-01-21T00:00:00"/>
    <n v="121"/>
    <m/>
    <m/>
    <m/>
    <m/>
    <m/>
    <m/>
    <m/>
    <s v="X"/>
    <m/>
    <m/>
    <n v="0.57499999999999996"/>
  </r>
  <r>
    <n v="1"/>
    <s v="CPS-196-2021"/>
    <x v="0"/>
    <s v="FDRS-SAMC-154-2021."/>
    <s v="https://community.secop.gov.co/Public/Tendering/OpportunityDetail/Index?noticeUID=CO1.NTC.2214345&amp;isFromPublicArea=True&amp;isModal=False"/>
    <x v="1"/>
    <x v="2"/>
    <s v="Selección abreviada por menor cuantía "/>
    <s v="PRESTAR EL SERVICIO DE MANTENIMIENTO PREVENTIVO Y CORRECTIVO DE LOS VEHÍCULOS LIVIANOS DE PROPIEDAD, GUARDA O TENENCIA DEL FONDO DE DESARROLLO RURAL DE SUMAPAZ CON SUMINISTRO DE REPUESTOS, LLANTAS, INSUMOS Y MANO DE OBRA"/>
    <x v="1"/>
    <s v="Un Nuevo Contrato Social y Ambiental para la Bogotá del Siglo XXI"/>
    <s v="No aplica"/>
    <x v="22"/>
    <x v="6"/>
    <m/>
    <n v="7"/>
    <n v="830070987"/>
    <s v="HYUNDAUTOS SAS"/>
    <s v="Persona Jurídica"/>
    <m/>
    <m/>
    <m/>
    <n v="126627859"/>
    <m/>
    <m/>
    <m/>
    <n v="126627859"/>
    <n v="0"/>
    <x v="69"/>
    <d v="2021-09-28T00:00:00"/>
    <d v="2022-04-27T00:00:00"/>
    <n v="211"/>
    <m/>
    <m/>
    <m/>
    <m/>
    <m/>
    <m/>
    <m/>
    <s v="X"/>
    <m/>
    <m/>
    <n v="0"/>
  </r>
  <r>
    <n v="1"/>
    <s v="CPS-197-2021"/>
    <x v="0"/>
    <s v="FDRS-CD-170-2021"/>
    <s v="https://community.secop.gov.co/Public/Tendering/OpportunityDetail/Index?noticeUID=CO1.NTC.2279942&amp;isFromPublicArea=True&amp;isModal=False"/>
    <x v="0"/>
    <x v="0"/>
    <s v="Prestación de servicios profesionales y de apoyo a la gestión, o para la ejecución de trabajos artísticos que sólo puedan encomendarse a determinadas personas naturales;"/>
    <s v="PRESTAR LOS SERVICIOS PROFESIONALES PARA ORIENTAR JURÍDICAMENTE A LAS VÍCTIMAS DEL CONFLICTO ARMADO DE LA LOCALIDAD DE SUMAPAZ EN EL MARCO DEL SIVJRNR"/>
    <x v="0"/>
    <s v="Un Nuevo Contrato Social y Ambiental para la Bogotá del Siglo XXI"/>
    <n v="39"/>
    <x v="4"/>
    <x v="2"/>
    <n v="1672"/>
    <m/>
    <n v="1030609055"/>
    <s v="CARLOS ANDRES AMEZQUITA ANGULO"/>
    <s v="Persona Natural"/>
    <m/>
    <m/>
    <m/>
    <n v="16500000"/>
    <m/>
    <m/>
    <m/>
    <n v="16500000"/>
    <n v="16499999"/>
    <x v="70"/>
    <d v="2021-09-29T00:00:00"/>
    <d v="2021-12-28T00:00:00"/>
    <n v="90"/>
    <m/>
    <m/>
    <m/>
    <m/>
    <m/>
    <m/>
    <m/>
    <m/>
    <s v="X"/>
    <m/>
    <n v="0.99999993939393939"/>
  </r>
  <r>
    <n v="1"/>
    <s v="CCO-198-2021"/>
    <x v="0"/>
    <s v="FDRS-CMA-153-2021"/>
    <s v="https://www.contratos.gov.co/consultas/detalleProceso.do?numConstancia=21-15-12218290&amp;g-recaptcha-response=03AGdBq27mIY8QQeeV3cDXok2SihZJqZb-aDNv42aFnaLOt-BqzsL-odTiAoxopDMAmFPcPMAFwVTJq6-frPsP0URP49ozFpDYYEtCtTM-dKMCsDjhTky6wpjCqqRmtHv6cAbjtU852cQnzegvxUhsSf6v1oWqaYVIPUYOiuSq6jgAEggTpPi3aZ51JMQMz0wzeohOuUuDxDIcy3nA1oTMQS_en2d-Z9EYg8F5mZciQmWmH4C05sYy_ns6CUGjVBAN5OKp4LkvyehFyx5a1Sk32l8xqMQaJzag97InyAyk7mUHUTP3WyRI7PdOczyEfZFnABquxGuzNXUr_soJtWos5aYa5GcunKNEt3-FHJEWnYViDgYGCF6-Od8iZQkaTu-aYdlb-DDJ5R1yMq0F8HwuJPetbtDVzVmWBnPWziwJ9k5zgDlZM9aAOO8_xWPTfE1I-I9fSHAavtl_zsVFkBjBn9QzxzZq8sLE6qc3M_vocFNeygrJMqYwEpNaRkyx5g7ud9fsa46jpnEUNXl-aNqO3Dg0ffoNK13M9g"/>
    <x v="7"/>
    <x v="4"/>
    <s v="No aplica"/>
    <s v="DIAGNÓSTICOS, ESTUDIOS Y DISEÑOS PARA LA CONSERVACIÓN Y/O CONSTRUCCIÓN DE PUENTES SOBRE CORRIENTES DE AGUA DE LA LOCALIDAD DE SUMAPAZ"/>
    <x v="0"/>
    <s v="Un Nuevo Contrato Social y Ambiental para la Bogotá del Siglo XXI"/>
    <n v="49"/>
    <x v="9"/>
    <x v="3"/>
    <n v="1688"/>
    <n v="4"/>
    <n v="901538309"/>
    <s v="CONSORCIO CONSTRU PUENTES SUMAPAZ 153"/>
    <s v="Consorcio"/>
    <n v="830010893"/>
    <s v="GEOCING S.A.S"/>
    <n v="0.05"/>
    <n v="562070742"/>
    <m/>
    <m/>
    <m/>
    <n v="562070742"/>
    <n v="0"/>
    <x v="71"/>
    <m/>
    <m/>
    <m/>
    <m/>
    <m/>
    <m/>
    <m/>
    <m/>
    <m/>
    <s v="X"/>
    <m/>
    <m/>
    <m/>
    <n v="0"/>
  </r>
  <r>
    <n v="0"/>
    <s v="CCO-198-2021"/>
    <x v="0"/>
    <s v="FDRS-CMA-153-2021"/>
    <s v="https://www.contratos.gov.co/consultas/detalleProceso.do?numConstancia=21-15-12218290&amp;g-recaptcha-response=03AGdBq27mIY8QQeeV3cDXok2SihZJqZb-aDNv42aFnaLOt-BqzsL-odTiAoxopDMAmFPcPMAFwVTJq6-frPsP0URP49ozFpDYYEtCtTM-dKMCsDjhTky6wpjCqqRmtHv6cAbjtU852cQnzegvxUhsSf6v1oWqaYVIPUYOiuSq6jgAEggTpPi3aZ51JMQMz0wzeohOuUuDxDIcy3nA1oTMQS_en2d-Z9EYg8F5mZciQmWmH4C05sYy_ns6CUGjVBAN5OKp4LkvyehFyx5a1Sk32l8xqMQaJzag97InyAyk7mUHUTP3WyRI7PdOczyEfZFnABquxGuzNXUr_soJtWos5aYa5GcunKNEt3-FHJEWnYViDgYGCF6-Od8iZQkaTu-aYdlb-DDJ5R1yMq0F8HwuJPetbtDVzVmWBnPWziwJ9k5zgDlZM9aAOO8_xWPTfE1I-I9fSHAavtl_zsVFkBjBn9QzxzZq8sLE6qc3M_vocFNeygrJMqYwEpNaRkyx5g7ud9fsa46jpnEUNXl-aNqO3Dg0ffoNK13M9g"/>
    <x v="7"/>
    <x v="4"/>
    <s v="No aplica"/>
    <s v="DIAGNÓSTICOS, ESTUDIOS Y DISEÑOS PARA LA CONSERVACIÓN Y/O CONSTRUCCIÓN DE PUENTES SOBRE CORRIENTES DE AGUA DE LA LOCALIDAD DE SUMAPAZ"/>
    <x v="0"/>
    <s v="Un Nuevo Contrato Social y Ambiental para la Bogotá del Siglo XXI"/>
    <n v="49"/>
    <x v="9"/>
    <x v="3"/>
    <n v="1688"/>
    <n v="4"/>
    <n v="901538309"/>
    <s v="CONSORCIO CONSTRU PUENTES SUMAPAZ 153"/>
    <s v="Consorcio"/>
    <n v="901198163"/>
    <s v="SHM INGENIERIA S.A.S"/>
    <n v="0.45"/>
    <m/>
    <m/>
    <m/>
    <m/>
    <m/>
    <n v="0"/>
    <x v="71"/>
    <m/>
    <m/>
    <m/>
    <m/>
    <m/>
    <m/>
    <m/>
    <m/>
    <m/>
    <m/>
    <m/>
    <m/>
    <m/>
    <s v="-"/>
  </r>
  <r>
    <n v="0"/>
    <s v="CCO-198-2021"/>
    <x v="0"/>
    <s v="FDRS-CMA-153-2021"/>
    <s v="https://www.contratos.gov.co/consultas/detalleProceso.do?numConstancia=21-15-12218290&amp;g-recaptcha-response=03AGdBq27mIY8QQeeV3cDXok2SihZJqZb-aDNv42aFnaLOt-BqzsL-odTiAoxopDMAmFPcPMAFwVTJq6-frPsP0URP49ozFpDYYEtCtTM-dKMCsDjhTky6wpjCqqRmtHv6cAbjtU852cQnzegvxUhsSf6v1oWqaYVIPUYOiuSq6jgAEggTpPi3aZ51JMQMz0wzeohOuUuDxDIcy3nA1oTMQS_en2d-Z9EYg8F5mZciQmWmH4C05sYy_ns6CUGjVBAN5OKp4LkvyehFyx5a1Sk32l8xqMQaJzag97InyAyk7mUHUTP3WyRI7PdOczyEfZFnABquxGuzNXUr_soJtWos5aYa5GcunKNEt3-FHJEWnYViDgYGCF6-Od8iZQkaTu-aYdlb-DDJ5R1yMq0F8HwuJPetbtDVzVmWBnPWziwJ9k5zgDlZM9aAOO8_xWPTfE1I-I9fSHAavtl_zsVFkBjBn9QzxzZq8sLE6qc3M_vocFNeygrJMqYwEpNaRkyx5g7ud9fsa46jpnEUNXl-aNqO3Dg0ffoNK13M9g"/>
    <x v="7"/>
    <x v="4"/>
    <s v="No aplica"/>
    <s v="DIAGNÓSTICOS, ESTUDIOS Y DISEÑOS PARA LA CONSERVACIÓN Y/O CONSTRUCCIÓN DE PUENTES SOBRE CORRIENTES DE AGUA DE LA LOCALIDAD DE SUMAPAZ"/>
    <x v="0"/>
    <s v="Un Nuevo Contrato Social y Ambiental para la Bogotá del Siglo XXI"/>
    <n v="49"/>
    <x v="9"/>
    <x v="3"/>
    <n v="1688"/>
    <n v="4"/>
    <n v="901538309"/>
    <s v="CONSORCIO CONSTRU PUENTES SUMAPAZ 153"/>
    <s v="Consorcio"/>
    <n v="900424306"/>
    <s v="SEGO INGENIERIA S.A.S"/>
    <n v="0.5"/>
    <m/>
    <m/>
    <m/>
    <m/>
    <m/>
    <n v="0"/>
    <x v="71"/>
    <m/>
    <m/>
    <m/>
    <m/>
    <m/>
    <m/>
    <m/>
    <m/>
    <m/>
    <m/>
    <m/>
    <m/>
    <m/>
    <s v="-"/>
  </r>
  <r>
    <n v="1"/>
    <s v="CPS-199-2021"/>
    <x v="0"/>
    <s v="FDRS-LP-149-2021"/>
    <s v="https://community.secop.gov.co/Public/Tendering/OpportunityDetail/Index?noticeUID=CO1.NTC.2200801&amp;isFromPublicArea=True&amp;isModal=False"/>
    <x v="1"/>
    <x v="3"/>
    <s v="No aplica"/>
    <s v="PRESTAR EL SERVICIO DE EMPLEABILIDAD PARA EL DESARROLLO DE LAS ACTIVIDADES EN MISIÓN DEL FONDO DE DESARROLLO RURAL DE SUMAPAZ"/>
    <x v="0"/>
    <s v="Un Nuevo Contrato Social y Ambiental para la Bogotá del Siglo XXI"/>
    <n v="6"/>
    <x v="3"/>
    <x v="1"/>
    <n v="1637"/>
    <n v="2"/>
    <n v="901023218"/>
    <s v="HQ5 SAS"/>
    <s v="Persona Jurídica"/>
    <m/>
    <m/>
    <m/>
    <n v="4356000000"/>
    <m/>
    <n v="1"/>
    <n v="648200000"/>
    <n v="5004200000"/>
    <n v="2440894066"/>
    <x v="72"/>
    <d v="2021-10-04T00:00:00"/>
    <d v="2022-04-03T00:00:00"/>
    <n v="181"/>
    <m/>
    <m/>
    <m/>
    <m/>
    <m/>
    <m/>
    <m/>
    <s v="X"/>
    <m/>
    <m/>
    <n v="0.48776908716677991"/>
  </r>
  <r>
    <n v="0"/>
    <s v="CPS-199-2021"/>
    <x v="0"/>
    <s v="FDRS-LP-149-2021"/>
    <s v="https://community.secop.gov.co/Public/Tendering/OpportunityDetail/Index?noticeUID=CO1.NTC.2200801&amp;isFromPublicArea=True&amp;isModal=False"/>
    <x v="1"/>
    <x v="3"/>
    <s v="No aplica"/>
    <s v="PRESTAR EL SERVICIO DE EMPLEABILIDAD PARA EL DESARROLLO DE LAS ACTIVIDADES EN MISIÓN DEL FONDO DE DESARROLLO RURAL DE SUMAPAZ"/>
    <x v="0"/>
    <s v="Un Nuevo Contrato Social y Ambiental para la Bogotá del Siglo XXI"/>
    <n v="6"/>
    <x v="3"/>
    <x v="1"/>
    <n v="1641"/>
    <n v="2"/>
    <n v="901023218"/>
    <s v="HQ5 SAS"/>
    <s v="Persona Jurídica"/>
    <m/>
    <m/>
    <m/>
    <n v="450000000"/>
    <m/>
    <m/>
    <m/>
    <n v="450000000"/>
    <n v="159764181"/>
    <x v="72"/>
    <d v="2021-10-04T00:00:00"/>
    <d v="2022-04-03T00:00:00"/>
    <n v="181"/>
    <m/>
    <m/>
    <m/>
    <m/>
    <m/>
    <m/>
    <m/>
    <s v="X"/>
    <m/>
    <m/>
    <n v="0.35503151333333333"/>
  </r>
  <r>
    <n v="0"/>
    <s v="CPS-199-2021"/>
    <x v="0"/>
    <s v="FDRS-LP-149-2021"/>
    <s v="https://community.secop.gov.co/Public/Tendering/OpportunityDetail/Index?noticeUID=CO1.NTC.2200801&amp;isFromPublicArea=True&amp;isModal=False"/>
    <x v="1"/>
    <x v="3"/>
    <s v="No aplica"/>
    <s v="PRESTAR EL SERVICIO DE EMPLEABILIDAD PARA EL DESARROLLO DE LAS ACTIVIDADES EN MISIÓN DEL FONDO DE DESARROLLO RURAL DE SUMAPAZ"/>
    <x v="0"/>
    <s v="Un Nuevo Contrato Social y Ambiental para la Bogotá del Siglo XXI"/>
    <n v="20"/>
    <x v="11"/>
    <x v="1"/>
    <n v="1590"/>
    <n v="2"/>
    <n v="901023218"/>
    <s v="HQ5 SAS"/>
    <s v="Persona Jurídica"/>
    <m/>
    <m/>
    <m/>
    <n v="150000000"/>
    <m/>
    <m/>
    <m/>
    <n v="150000000"/>
    <n v="64882090"/>
    <x v="72"/>
    <d v="2021-10-04T00:00:00"/>
    <d v="2022-04-03T00:00:00"/>
    <n v="181"/>
    <m/>
    <m/>
    <m/>
    <m/>
    <m/>
    <m/>
    <m/>
    <s v="X"/>
    <m/>
    <m/>
    <n v="0.43254726666666665"/>
  </r>
  <r>
    <n v="0"/>
    <s v="CPS-199-2021"/>
    <x v="0"/>
    <s v="FDRS-LP-149-2021"/>
    <s v="https://community.secop.gov.co/Public/Tendering/OpportunityDetail/Index?noticeUID=CO1.NTC.2200801&amp;isFromPublicArea=True&amp;isModal=False"/>
    <x v="1"/>
    <x v="3"/>
    <s v="No aplica"/>
    <s v="PRESTAR EL SERVICIO DE EMPLEABILIDAD PARA EL DESARROLLO DE LAS ACTIVIDADES EN MISIÓN DEL FONDO DE DESARROLLO RURAL DE SUMAPAZ"/>
    <x v="0"/>
    <s v="Un Nuevo Contrato Social y Ambiental para la Bogotá del Siglo XXI"/>
    <n v="28"/>
    <x v="13"/>
    <x v="4"/>
    <n v="1648"/>
    <n v="2"/>
    <n v="901023218"/>
    <s v="HQ5 SAS"/>
    <s v="Persona Jurídica"/>
    <m/>
    <m/>
    <m/>
    <n v="48000000"/>
    <m/>
    <m/>
    <m/>
    <n v="48000000"/>
    <n v="27041045"/>
    <x v="72"/>
    <d v="2021-10-04T00:00:00"/>
    <d v="2022-04-03T00:00:00"/>
    <n v="181"/>
    <m/>
    <m/>
    <m/>
    <m/>
    <m/>
    <m/>
    <m/>
    <s v="X"/>
    <m/>
    <m/>
    <n v="0.56335510416666668"/>
  </r>
  <r>
    <n v="0"/>
    <s v="CPS-199-2021"/>
    <x v="0"/>
    <s v="FDRS-LP-149-2021"/>
    <s v="https://community.secop.gov.co/Public/Tendering/OpportunityDetail/Index?noticeUID=CO1.NTC.2200801&amp;isFromPublicArea=True&amp;isModal=False"/>
    <x v="1"/>
    <x v="3"/>
    <s v="No aplica"/>
    <s v="PRESTAR EL SERVICIO DE EMPLEABILIDAD PARA EL DESARROLLO DE LAS ACTIVIDADES EN MISIÓN DEL FONDO DE DESARROLLO RURAL DE SUMAPAZ"/>
    <x v="0"/>
    <s v="Un Nuevo Contrato Social y Ambiental para la Bogotá del Siglo XXI"/>
    <n v="28"/>
    <x v="13"/>
    <x v="4"/>
    <n v="1651"/>
    <n v="2"/>
    <n v="901023218"/>
    <s v="HQ5 SAS"/>
    <s v="Persona Jurídica"/>
    <m/>
    <m/>
    <m/>
    <n v="96000000"/>
    <m/>
    <m/>
    <m/>
    <n v="96000000"/>
    <n v="54082090"/>
    <x v="72"/>
    <d v="2021-10-04T00:00:00"/>
    <d v="2022-04-03T00:00:00"/>
    <n v="181"/>
    <m/>
    <m/>
    <m/>
    <m/>
    <m/>
    <m/>
    <m/>
    <s v="X"/>
    <m/>
    <m/>
    <n v="0.56335510416666668"/>
  </r>
  <r>
    <n v="0"/>
    <s v="CPS-199-2021"/>
    <x v="0"/>
    <s v="FDRS-LP-149-2021"/>
    <s v="https://community.secop.gov.co/Public/Tendering/OpportunityDetail/Index?noticeUID=CO1.NTC.2200801&amp;isFromPublicArea=True&amp;isModal=False"/>
    <x v="1"/>
    <x v="3"/>
    <s v="No aplica"/>
    <s v="PRESTAR EL SERVICIO DE EMPLEABILIDAD PARA EL DESARROLLO DE LAS ACTIVIDADES EN MISIÓN DEL FONDO DE DESARROLLO RURAL DE SUMAPAZ"/>
    <x v="0"/>
    <s v="Un Nuevo Contrato Social y Ambiental para la Bogotá del Siglo XXI"/>
    <n v="30"/>
    <x v="10"/>
    <x v="4"/>
    <n v="1652"/>
    <n v="2"/>
    <n v="901023218"/>
    <s v="HQ5 SAS"/>
    <s v="Persona Jurídica"/>
    <m/>
    <m/>
    <m/>
    <n v="48000000"/>
    <m/>
    <m/>
    <m/>
    <n v="48000000"/>
    <n v="27041045"/>
    <x v="72"/>
    <d v="2021-10-04T00:00:00"/>
    <d v="2022-04-03T00:00:00"/>
    <n v="181"/>
    <m/>
    <m/>
    <m/>
    <m/>
    <m/>
    <m/>
    <m/>
    <s v="X"/>
    <m/>
    <m/>
    <n v="0.56335510416666668"/>
  </r>
  <r>
    <n v="0"/>
    <s v="CPS-199-2021"/>
    <x v="0"/>
    <s v="FDRS-LP-149-2021"/>
    <s v="https://community.secop.gov.co/Public/Tendering/OpportunityDetail/Index?noticeUID=CO1.NTC.2200801&amp;isFromPublicArea=True&amp;isModal=False"/>
    <x v="1"/>
    <x v="3"/>
    <s v="No aplica"/>
    <s v="AJUSTE RESOLUCIÓN 057 DE 2021: PRESTAR EL SERVICIO DE EMPLEABILIDAD PARA EL DESARROLLO DE LAS ACTIVIDADES EN MISIÓN DEL FONDO DE DESARROLLO RURAL DE SUMAPAZ."/>
    <x v="0"/>
    <s v="Un Nuevo Contrato Social y Ambiental para la Bogotá del Siglo XXI"/>
    <n v="21"/>
    <x v="17"/>
    <x v="1"/>
    <n v="1633"/>
    <n v="2"/>
    <n v="901023218"/>
    <s v="HQ5 SAS"/>
    <s v="Persona Jurídica"/>
    <m/>
    <m/>
    <m/>
    <n v="95655830"/>
    <m/>
    <m/>
    <m/>
    <n v="95655830"/>
    <n v="19131166"/>
    <x v="73"/>
    <d v="2021-10-04T00:00:00"/>
    <d v="2022-04-03T00:00:00"/>
    <n v="181"/>
    <m/>
    <m/>
    <m/>
    <m/>
    <m/>
    <m/>
    <m/>
    <m/>
    <m/>
    <m/>
    <m/>
  </r>
  <r>
    <n v="1"/>
    <s v="CPS-200-2021"/>
    <x v="0"/>
    <s v="FDRS-CD-171-2021"/>
    <s v="https://community.secop.gov.co/Public/Tendering/OpportunityDetail/Index?noticeUID=CO1.NTC.2332071&amp;isFromPublicArea=True&amp;isModal=False"/>
    <x v="0"/>
    <x v="0"/>
    <s v="Prestación de servicios profesionales y de apoyo a la gestión, o para la ejecución de trabajos artísticos que sólo puedan encomendarse a determinadas personas naturales;"/>
    <s v="PRESTAR LOS SERVICIOS PROFESIONALES PARA APOYAR LAS ACTIVIDADES DE RESTAURACIÓN ECOLÓGICA EN LA LOCALIDAD DE SUMAPAZ"/>
    <x v="0"/>
    <s v="Un Nuevo Contrato Social y Ambiental para la Bogotá del Siglo XXI"/>
    <n v="28"/>
    <x v="13"/>
    <x v="4"/>
    <n v="1651"/>
    <m/>
    <n v="1014280764"/>
    <s v="LUIS MARIO REYES MUNEVAR"/>
    <s v="Persona Natural"/>
    <m/>
    <m/>
    <m/>
    <n v="17460000"/>
    <m/>
    <m/>
    <m/>
    <n v="17460000"/>
    <n v="5674500"/>
    <x v="74"/>
    <d v="2021-10-22T00:00:00"/>
    <d v="2022-02-21T00:00:00"/>
    <n v="122"/>
    <m/>
    <m/>
    <m/>
    <m/>
    <m/>
    <m/>
    <m/>
    <s v="X"/>
    <m/>
    <m/>
    <n v="0.32500000000000001"/>
  </r>
  <r>
    <n v="1"/>
    <s v="CPS-201-2021"/>
    <x v="0"/>
    <s v="FDRS-CD-173-2021"/>
    <s v="https://community.secop.gov.co/Public/Tendering/OpportunityDetail/Index?noticeUID=CO1.NTC.2334550&amp;isFromPublicArea=True&amp;isModal=False"/>
    <x v="0"/>
    <x v="0"/>
    <s v="Prestación de servicios profesionales y de apoyo a la gestión, o para la ejecución de trabajos artísticos que sólo puedan encomendarse a determinadas personas naturales;"/>
    <s v="PRESTAR LOS SERVICIOS COMO AUXILIAR DE CONSTRUCCIÓN PARA LAS OBRAS A EJECUTAR EN EL MARCO DEL PROYECTO DE INVERSIÓN 1589"/>
    <x v="0"/>
    <s v="Un Nuevo Contrato Social y Ambiental para la Bogotá del Siglo XXI"/>
    <n v="19"/>
    <x v="15"/>
    <x v="1"/>
    <n v="1589"/>
    <m/>
    <n v="79632427"/>
    <s v="HECTOR GERARDO IBAÑEZ QUINTERO"/>
    <s v="Persona Natural"/>
    <m/>
    <m/>
    <m/>
    <n v="5200000"/>
    <m/>
    <m/>
    <m/>
    <n v="5200000"/>
    <n v="2600000"/>
    <x v="75"/>
    <d v="2021-10-25T00:00:00"/>
    <d v="2021-12-24T00:00:00"/>
    <n v="60"/>
    <m/>
    <m/>
    <m/>
    <m/>
    <m/>
    <m/>
    <m/>
    <m/>
    <s v="X"/>
    <m/>
    <n v="0.5"/>
  </r>
  <r>
    <n v="1"/>
    <s v="CPS-202-2021"/>
    <x v="0"/>
    <s v="FDRS-CD-174-2021"/>
    <s v="https://community.secop.gov.co/Public/Tendering/OpportunityDetail/Index?noticeUID=CO1.NTC.2332283&amp;isFromPublicArea=True&amp;isModal=False"/>
    <x v="0"/>
    <x v="0"/>
    <s v="Prestación de servicios profesionales y de apoyo a la gestión, o para la ejecución de trabajos artísticos que sólo puedan encomendarse a determinadas personas naturales;"/>
    <s v="PRESTAR SUS SERVICIOS COMO AUXILIAR DE APOYO ADMINISTRATIVO AL ÁREA DE GESTIÓN DEL DESARROLLO LOCAL EN LA ALCALDÍA LOCAL DE SUMAPAZ"/>
    <x v="0"/>
    <s v="Un Nuevo Contrato Social y Ambiental para la Bogotá del Siglo XXI"/>
    <n v="57"/>
    <x v="0"/>
    <x v="0"/>
    <n v="1696"/>
    <m/>
    <n v="1013589893"/>
    <s v="LINA MARCELA SALAZAR BERMUDEZ"/>
    <s v="Persona Natural"/>
    <m/>
    <m/>
    <m/>
    <n v="6600000"/>
    <m/>
    <m/>
    <m/>
    <n v="6600000"/>
    <n v="0"/>
    <x v="74"/>
    <d v="2021-10-25T00:00:00"/>
    <d v="2022-01-24T00:00:00"/>
    <n v="91"/>
    <m/>
    <m/>
    <m/>
    <m/>
    <m/>
    <m/>
    <m/>
    <s v="X"/>
    <m/>
    <m/>
    <n v="0"/>
  </r>
  <r>
    <n v="1"/>
    <s v="CPS-203-2021"/>
    <x v="0"/>
    <s v="FDRS-CD-176-2021"/>
    <s v="https://community.secop.gov.co/Public/Tendering/OpportunityDetail/Index?noticeUID=CO1.NTC.2350413&amp;isFromPublicArea=True&amp;isModal=False"/>
    <x v="0"/>
    <x v="0"/>
    <s v="Prestación de servicios profesionales y de apoyo a la gestión, o para la ejecución de trabajos artísticos que sólo puedan encomendarse a determinadas personas naturales;"/>
    <s v="PRESTAR LOS SERVICIOS PROFESIONALES ESPECIALIZADOS PARA QUE RINDA DICTAMEN PERICIAL Y LO SUSTENTE EN AUDIENCIA DE PRUEBAS, ANTE EL JUZGADO 32 ADMINISTRATIVO DEL CIRCUITO DE BOGOTÁ, DENTRO DEL PROCESO CONTROVERSIA CONTRACTUAL RADICADO. 11001333603220170011600"/>
    <x v="1"/>
    <s v="Un Nuevo Contrato Social y Ambiental para la Bogotá del Siglo XXI"/>
    <s v="No aplica"/>
    <x v="16"/>
    <x v="5"/>
    <m/>
    <m/>
    <n v="19156526"/>
    <s v="WALDO JESUS ORTIZ ROMERO"/>
    <s v="Persona Natural"/>
    <m/>
    <m/>
    <m/>
    <n v="10000000"/>
    <m/>
    <m/>
    <m/>
    <n v="10000000"/>
    <n v="6000000"/>
    <x v="76"/>
    <d v="2021-10-29T00:00:00"/>
    <d v="2022-02-15T00:00:00"/>
    <n v="109"/>
    <m/>
    <m/>
    <m/>
    <m/>
    <m/>
    <m/>
    <m/>
    <s v="X"/>
    <m/>
    <m/>
    <n v="0.6"/>
  </r>
  <r>
    <n v="1"/>
    <s v="CPS-205-2021"/>
    <x v="0"/>
    <s v="FDRS-CD-187-2021"/>
    <s v="https://community.secop.gov.co/Public/Tendering/OpportunityDetail/Index?noticeUID=CO1.NTC.2417058&amp;isFromPublicArea=True&amp;isModal=False"/>
    <x v="0"/>
    <x v="0"/>
    <s v="Prestación de servicios profesionales y de apoyo a la gestión, o para la ejecución de trabajos artísticos que sólo puedan encomendarse a determinadas personas naturales;"/>
    <s v="PRESTAR LOS SERVICIOS PROFESIONALES ESPECIALIZADOS PARA APOYAR LA EJECUCIÓN DEL PROYECTO 1643 &quot; MEJORES CONDICIONES DE SALUD EN LA RURALIDAD"/>
    <x v="0"/>
    <s v="Un Nuevo Contrato Social y Ambiental para la Bogotá del Siglo XXI"/>
    <n v="6"/>
    <x v="3"/>
    <x v="1"/>
    <n v="1643"/>
    <m/>
    <n v="1022991460"/>
    <s v="MARIA CAMILA NIEVES PARRA"/>
    <s v="Persona Natural"/>
    <m/>
    <m/>
    <m/>
    <n v="14000000"/>
    <m/>
    <m/>
    <m/>
    <n v="14000000"/>
    <n v="8400000"/>
    <x v="77"/>
    <d v="2021-11-25T00:00:00"/>
    <d v="2022-01-24T00:00:00"/>
    <n v="60"/>
    <m/>
    <m/>
    <m/>
    <m/>
    <m/>
    <m/>
    <m/>
    <s v="X"/>
    <m/>
    <m/>
    <n v="0.6"/>
  </r>
  <r>
    <n v="1"/>
    <s v="CIA-206-2021"/>
    <x v="0"/>
    <s v="FDRS-CD-188-2021"/>
    <s v="https://community.secop.gov.co/Public/Tendering/OpportunityDetail/Index?noticeUID=CO1.NTC.2390093&amp;isFromPublicArea=True&amp;isModal=False"/>
    <x v="4"/>
    <x v="0"/>
    <s v="Contratos interadministrativos"/>
    <s v="AUNAR ESFUERZOS TÉCNICOS, ADMINISTRATIVOS Y FINANCIEROS PARA MEJORAR LAS CONDICIONES DE VIDA DE LOS Y LAS HABITANTES DE LA LOCALIDAD DE SUMAPAZ MEDIANTE LA IMPLEMENTACIÓN DE ACCIONES, ESTRATEGIAS Y ACTIVIDADES DE PROMOCIÓN, PREVENCIÓN E INCLUSIÓN EN MATERIA DE SALUD"/>
    <x v="0"/>
    <s v="Un Nuevo Contrato Social y Ambiental para la Bogotá del Siglo XXI"/>
    <n v="6"/>
    <x v="3"/>
    <x v="1"/>
    <n v="1643"/>
    <m/>
    <n v="900958564"/>
    <s v="SUBRED INTEGRADA DE SERVICIOS DE SALUD SUR ESE"/>
    <s v="Persona Jurídica"/>
    <m/>
    <m/>
    <m/>
    <n v="594957000"/>
    <m/>
    <m/>
    <m/>
    <n v="594957000"/>
    <n v="0"/>
    <x v="78"/>
    <d v="2021-12-29T00:00:00"/>
    <d v="2022-10-28T00:00:00"/>
    <n v="303"/>
    <m/>
    <m/>
    <m/>
    <m/>
    <m/>
    <m/>
    <m/>
    <s v="X"/>
    <m/>
    <m/>
    <n v="0"/>
  </r>
  <r>
    <n v="0"/>
    <s v="CIA-206-2021"/>
    <x v="0"/>
    <s v="FDRS-CD-188-2021"/>
    <s v="https://community.secop.gov.co/Public/Tendering/OpportunityDetail/Index?noticeUID=CO1.NTC.2390093&amp;isFromPublicArea=True&amp;isModal=False"/>
    <x v="4"/>
    <x v="0"/>
    <s v="Contratos interadministrativos"/>
    <s v="AUNAR ESFUERZOS TÉCNICOS, ADMINISTRATIVOS Y FINANCIEROS PARA MEJORAR LAS CONDICIONES DE VIDA DE LOS Y LAS HABITANTES DE LA LOCALIDAD DE SUMAPAZ MEDIANTE LA IMPLEMENTACIÓN DE ACCIONES, ESTRATEGIAS Y ACTIVIDADES DE PROMOCIÓN, PREVENCIÓN E INCLUSIÓN EN MATERIA DE SALUD"/>
    <x v="0"/>
    <s v="Un Nuevo Contrato Social y Ambiental para la Bogotá del Siglo XXI"/>
    <n v="8"/>
    <x v="23"/>
    <x v="1"/>
    <n v="1645"/>
    <m/>
    <n v="900958564"/>
    <s v="SUBRED INTEGRADA DE SERVICIOS DE SALUD SUR ESE"/>
    <s v="Persona Jurídica"/>
    <m/>
    <m/>
    <m/>
    <n v="69586000"/>
    <m/>
    <m/>
    <m/>
    <n v="69586000"/>
    <n v="0"/>
    <x v="78"/>
    <d v="2021-12-29T00:00:00"/>
    <d v="2022-10-28T00:00:00"/>
    <n v="303"/>
    <m/>
    <m/>
    <m/>
    <m/>
    <m/>
    <m/>
    <m/>
    <s v="X"/>
    <m/>
    <m/>
    <n v="0"/>
  </r>
  <r>
    <n v="1"/>
    <s v="CPS-207-2021"/>
    <x v="0"/>
    <s v="FDRS-MC-179-2021"/>
    <s v="https://community.secop.gov.co/Public/Tendering/OpportunityDetail/Index?noticeUID=CO1.NTC.2353877&amp;isFromPublicArea=True&amp;isModal=False"/>
    <x v="1"/>
    <x v="1"/>
    <s v="No aplica"/>
    <s v="PRESTAR LOS SERVICIOS DE MONITOREO VEHICULAR INTEGRAL POR GPS PARA LOS VEHÍCULOS DE PROPIEDAD O TENENCIA DEL FONDO DE DESARROLLO RURAL DE SUMAPAZ"/>
    <x v="0"/>
    <s v="Un Nuevo Contrato Social y Ambiental para la Bogotá del Siglo XXI"/>
    <n v="49"/>
    <x v="9"/>
    <x v="3"/>
    <n v="1688"/>
    <n v="3"/>
    <n v="901035950"/>
    <s v="I3 SOLUCIONES SAS"/>
    <s v="Persona Jurídica"/>
    <m/>
    <m/>
    <m/>
    <n v="8796000"/>
    <m/>
    <m/>
    <m/>
    <n v="8796000"/>
    <n v="0"/>
    <x v="79"/>
    <d v="2021-11-22T00:00:00"/>
    <d v="2022-05-21T00:00:00"/>
    <n v="180"/>
    <m/>
    <m/>
    <m/>
    <m/>
    <m/>
    <m/>
    <m/>
    <s v="X"/>
    <m/>
    <m/>
    <n v="0"/>
  </r>
  <r>
    <n v="0"/>
    <s v="CPS-207-2021"/>
    <x v="0"/>
    <s v="FDRS-MC-179-2021"/>
    <s v="https://community.secop.gov.co/Public/Tendering/OpportunityDetail/Index?noticeUID=CO1.NTC.2353877&amp;isFromPublicArea=True&amp;isModal=False"/>
    <x v="1"/>
    <x v="1"/>
    <s v="No aplica"/>
    <s v="PRESTAR LOS SERVICIOS DE MONITOREO VEHICULAR INTEGRAL POR GPS PARA LOS VEHÍCULOS DE PROPIEDAD O TENENCIA DEL FONDO DE DESARROLLO RURAL DE SUMAPAZ"/>
    <x v="0"/>
    <s v="Un Nuevo Contrato Social y Ambiental para la Bogotá del Siglo XXI"/>
    <n v="57"/>
    <x v="0"/>
    <x v="0"/>
    <n v="1696"/>
    <n v="3"/>
    <n v="901035950"/>
    <s v="I3 SOLUCIONES SAS"/>
    <s v="Persona Jurídica"/>
    <m/>
    <m/>
    <m/>
    <n v="5292000"/>
    <m/>
    <m/>
    <m/>
    <n v="5292000"/>
    <n v="0"/>
    <x v="79"/>
    <d v="2021-11-22T00:00:00"/>
    <d v="2022-05-21T00:00:00"/>
    <n v="180"/>
    <m/>
    <m/>
    <m/>
    <m/>
    <m/>
    <m/>
    <m/>
    <s v="X"/>
    <m/>
    <m/>
    <n v="0"/>
  </r>
  <r>
    <n v="1"/>
    <s v="CPS-208-2021"/>
    <x v="0"/>
    <s v="FDRS-SAMC-183-2021"/>
    <s v="https://community.secop.gov.co/Public/Tendering/OpportunityDetail/Index?noticeUID=CO1.NTC.2419752&amp;isFromPublicArea=True&amp;isModal=False"/>
    <x v="1"/>
    <x v="2"/>
    <s v="Selección abreviada por menor cuantía "/>
    <s v="REALIZAR LAS ACTIVIDADES PARA CELEBRAR LA NAVIDAD SUMAPACEÑA Y EXALTAR LA CULTURA CAMPESINA DE NIÑOS, NIÑAS Y SUS FAMILIAS EN LA VIGENCIA 2021"/>
    <x v="0"/>
    <s v="Un Nuevo Contrato Social y Ambiental para la Bogotá del Siglo XXI"/>
    <n v="21"/>
    <x v="17"/>
    <x v="1"/>
    <n v="1633"/>
    <n v="3"/>
    <n v="900017592"/>
    <s v="ASOCIACIÓN ARKAMBIENTAL SIGLA ARKAMBIENTAL"/>
    <s v="Persona Jurídica"/>
    <m/>
    <m/>
    <m/>
    <n v="248913207"/>
    <m/>
    <n v="1"/>
    <n v="124333333"/>
    <n v="373246540"/>
    <n v="124456603"/>
    <x v="80"/>
    <d v="2021-12-16T00:00:00"/>
    <d v="2022-02-15T00:00:00"/>
    <n v="62"/>
    <m/>
    <m/>
    <m/>
    <m/>
    <m/>
    <m/>
    <m/>
    <s v="X"/>
    <m/>
    <m/>
    <n v="0.33344342053378445"/>
  </r>
  <r>
    <n v="1"/>
    <s v="CCS-209-2021"/>
    <x v="0"/>
    <s v="FDRS-CMA-186-2021"/>
    <s v="https://community.secop.gov.co/Public/Tendering/OpportunityDetail/Index?noticeUID=CO1.NTC.2414731&amp;isFromPublicArea=True&amp;isModal=False"/>
    <x v="7"/>
    <x v="4"/>
    <s v="No aplica"/>
    <s v="Realizar la &quot;EVALUACIÓN Y VERIFICACIÓN DE LOS DIAGNÓSTICOS EXISTENTES, PARA LA REALIZACIÓN DE LOS ESTUDIOS Y DISEÑOS COMPLEMENTARIOS ENCAMINADOS A LAS OBRAS DE MANTENIMIENTO, REHABILITACIÓN Y FUNCIONAMIENTO DE LOS SISTEMAS DE ACUEDUCTOS VEREDALES, ASÍ COMO, LOS ESTUDIOS Y DISEÑOS PARA LA CONSTRUCCIÓN DE UN TANQUE DE ALMACENAMIENTO EN LA VEREDA DE SAN JUAN EN LA LOCALIDAD DE SUMAPAZ"/>
    <x v="0"/>
    <s v="Un Nuevo Contrato Social y Ambiental para la Bogotá del Siglo XXI"/>
    <n v="37"/>
    <x v="19"/>
    <x v="4"/>
    <n v="1668"/>
    <n v="3"/>
    <n v="9015530603"/>
    <s v="CONSORCIO CITIC"/>
    <s v="Consorcio"/>
    <n v="79865330"/>
    <s v="LUDWIG PÁEZ MUÑOZ "/>
    <n v="0.5"/>
    <n v="297281523"/>
    <m/>
    <m/>
    <m/>
    <n v="297281523"/>
    <n v="0"/>
    <x v="81"/>
    <m/>
    <m/>
    <m/>
    <m/>
    <m/>
    <m/>
    <m/>
    <m/>
    <m/>
    <s v="X"/>
    <m/>
    <m/>
    <m/>
    <n v="0"/>
  </r>
  <r>
    <n v="0"/>
    <s v="CCS-209-2021"/>
    <x v="0"/>
    <s v="FDRS-CMA-186-2021"/>
    <s v="https://community.secop.gov.co/Public/Tendering/OpportunityDetail/Index?noticeUID=CO1.NTC.2414731&amp;isFromPublicArea=True&amp;isModal=False"/>
    <x v="7"/>
    <x v="4"/>
    <s v="No aplica"/>
    <s v="Realizar la &quot;EVALUACIÓN Y VERIFICACIÓN DE LOS DIAGNÓSTICOS EXISTENTES, PARA LA REALIZACIÓN DE LOS ESTUDIOS Y DISEÑOS COMPLEMENTARIOS ENCAMINADOS A LAS OBRAS DE MANTENIMIENTO, REHABILITACIÓN Y FUNCIONAMIENTO DE LOS SISTEMAS DE ACUEDUCTOS VEREDALES, ASÍ COMO, LOS ESTUDIOS Y DISEÑOS PARA LA CONSTRUCCIÓN DE UN TANQUE DE ALMACENAMIENTO EN LA VEREDA DE SAN JUAN EN LA LOCALIDAD DE SUMAPAZ"/>
    <x v="0"/>
    <s v="Un Nuevo Contrato Social y Ambiental para la Bogotá del Siglo XXI"/>
    <n v="37"/>
    <x v="19"/>
    <x v="4"/>
    <n v="1668"/>
    <n v="3"/>
    <n v="9015530603"/>
    <s v="CONSORCIO CITIC"/>
    <s v="Consorcio"/>
    <n v="8300810781"/>
    <s v="COVILCO LTDA"/>
    <n v="0.5"/>
    <m/>
    <m/>
    <m/>
    <m/>
    <m/>
    <n v="0"/>
    <x v="81"/>
    <m/>
    <m/>
    <m/>
    <m/>
    <m/>
    <m/>
    <m/>
    <m/>
    <m/>
    <s v="X"/>
    <m/>
    <m/>
    <m/>
    <s v="-"/>
  </r>
  <r>
    <n v="1"/>
    <s v="CPS-211-2021"/>
    <x v="0"/>
    <s v="FDRS-SAMC-172-2021"/>
    <s v="https://community.secop.gov.co/Public/Tendering/OpportunityDetail/Index?noticeUID=CO1.NTC.2442143&amp;isFromPublicArea=True&amp;isModal=False"/>
    <x v="1"/>
    <x v="2"/>
    <s v="Selección abreviada por menor cuantía "/>
    <s v="PRESTAR SERVICIOS INTEGRALES DE APOYO LOGÍSTICO Y PROMOCIÓN INSTITUCIONAL A MONTO AGOTABLE REQUERIDOS POR LA ALCALDÍA LOCAL DE SUMAPAZ, EN ESPACIOS, EVENTOS Y ACTIVIDADES CONVOCADOS Y ORGANIZADOS POR"/>
    <x v="0"/>
    <s v="Un Nuevo Contrato Social y Ambiental para la Bogotá del Siglo XXI"/>
    <n v="1"/>
    <x v="5"/>
    <x v="1"/>
    <n v="1583"/>
    <n v="3"/>
    <n v="900360948"/>
    <s v="CORPORACIÓN COLECTIVO DIGERATI"/>
    <s v="Persona Jurídica"/>
    <m/>
    <m/>
    <m/>
    <n v="59000000"/>
    <m/>
    <m/>
    <m/>
    <n v="59000000"/>
    <n v="0"/>
    <x v="82"/>
    <d v="2022-01-05T00:00:00"/>
    <d v="2022-09-04T00:00:00"/>
    <n v="242"/>
    <m/>
    <m/>
    <m/>
    <m/>
    <m/>
    <m/>
    <s v="X"/>
    <m/>
    <m/>
    <m/>
    <n v="0"/>
  </r>
  <r>
    <n v="0"/>
    <s v="CPS-211-2021"/>
    <x v="0"/>
    <s v="FDRS-SAMC-172-2021"/>
    <s v="https://community.secop.gov.co/Public/Tendering/OpportunityDetail/Index?noticeUID=CO1.NTC.2442143&amp;isFromPublicArea=True&amp;isModal=False"/>
    <x v="1"/>
    <x v="2"/>
    <s v="Selección abreviada por menor cuantía "/>
    <s v="PRESTAR SERVICIOS INTEGRALES DE APOYO LOGÍSTICO Y PROMOCIÓN INSTITUCIONAL A MONTO AGOTABLE REQUERIDOS POR LA ALCALDÍA LOCAL DE SUMAPAZ, EN ESPACIOS, EVENTOS Y ACTIVIDADES CONVOCADOS Y ORGANIZADOS POR"/>
    <x v="0"/>
    <s v="Un Nuevo Contrato Social y Ambiental para la Bogotá del Siglo XXI"/>
    <n v="6"/>
    <x v="3"/>
    <x v="1"/>
    <n v="1643"/>
    <n v="3"/>
    <n v="900360948"/>
    <s v="CORPORACIÓN COLECTIVO DIGERATI"/>
    <s v="Persona Jurídica"/>
    <m/>
    <m/>
    <m/>
    <n v="5000000"/>
    <m/>
    <m/>
    <m/>
    <n v="5000000"/>
    <n v="0"/>
    <x v="82"/>
    <m/>
    <m/>
    <m/>
    <m/>
    <m/>
    <m/>
    <m/>
    <m/>
    <m/>
    <s v="X"/>
    <m/>
    <m/>
    <m/>
    <n v="0"/>
  </r>
  <r>
    <n v="0"/>
    <s v="CPS-211-2021"/>
    <x v="0"/>
    <s v="FDRS-SAMC-172-2021"/>
    <s v="https://community.secop.gov.co/Public/Tendering/OpportunityDetail/Index?noticeUID=CO1.NTC.2442143&amp;isFromPublicArea=True&amp;isModal=False"/>
    <x v="1"/>
    <x v="2"/>
    <s v="Selección abreviada por menor cuantía "/>
    <s v="PRESTAR SERVICIOS INTEGRALES DE APOYO LOGÍSTICO Y PROMOCIÓN INSTITUCIONAL A MONTO AGOTABLE REQUERIDOS POR LA ALCALDÍA LOCAL DE SUMAPAZ, EN ESPACIOS, EVENTOS Y ACTIVIDADES CONVOCADOS Y ORGANIZADOS POR"/>
    <x v="0"/>
    <s v="Un Nuevo Contrato Social y Ambiental para la Bogotá del Siglo XXI"/>
    <n v="20"/>
    <x v="11"/>
    <x v="1"/>
    <n v="1590"/>
    <n v="3"/>
    <n v="900360948"/>
    <s v="CORPORACIÓN COLECTIVO DIGERATI"/>
    <s v="Persona Jurídica"/>
    <m/>
    <m/>
    <m/>
    <n v="14573000"/>
    <m/>
    <m/>
    <m/>
    <n v="14573000"/>
    <n v="0"/>
    <x v="82"/>
    <m/>
    <m/>
    <m/>
    <m/>
    <m/>
    <m/>
    <m/>
    <m/>
    <m/>
    <s v="X"/>
    <m/>
    <m/>
    <m/>
    <n v="0"/>
  </r>
  <r>
    <n v="0"/>
    <s v="CPS-211-2021"/>
    <x v="0"/>
    <s v="FDRS-SAMC-172-2021"/>
    <s v="https://community.secop.gov.co/Public/Tendering/OpportunityDetail/Index?noticeUID=CO1.NTC.2442143&amp;isFromPublicArea=True&amp;isModal=False"/>
    <x v="1"/>
    <x v="2"/>
    <s v="Selección abreviada por menor cuantía "/>
    <s v="PRESTAR SERVICIOS INTEGRALES DE APOYO LOGÍSTICO Y PROMOCIÓN INSTITUCIONAL A MONTO AGOTABLE REQUERIDOS POR LA ALCALDÍA LOCAL DE SUMAPAZ, EN ESPACIOS, EVENTOS Y ACTIVIDADES CONVOCADOS Y ORGANIZADOS POR"/>
    <x v="0"/>
    <s v="Un Nuevo Contrato Social y Ambiental para la Bogotá del Siglo XXI"/>
    <n v="23"/>
    <x v="1"/>
    <x v="1"/>
    <n v="1634"/>
    <n v="3"/>
    <n v="900360948"/>
    <s v="CORPORACIÓN COLECTIVO DIGERATI"/>
    <s v="Persona Jurídica"/>
    <m/>
    <m/>
    <m/>
    <n v="15000000"/>
    <m/>
    <m/>
    <m/>
    <n v="15000000"/>
    <n v="0"/>
    <x v="82"/>
    <m/>
    <m/>
    <m/>
    <m/>
    <m/>
    <m/>
    <m/>
    <m/>
    <m/>
    <s v="X"/>
    <m/>
    <m/>
    <m/>
    <n v="0"/>
  </r>
  <r>
    <n v="0"/>
    <s v="CPS-211-2021"/>
    <x v="0"/>
    <s v="FDRS-SAMC-172-2021"/>
    <s v="https://community.secop.gov.co/Public/Tendering/OpportunityDetail/Index?noticeUID=CO1.NTC.2442143&amp;isFromPublicArea=True&amp;isModal=False"/>
    <x v="1"/>
    <x v="2"/>
    <s v="Selección abreviada por menor cuantía "/>
    <s v="PRESTAR SERVICIOS INTEGRALES DE APOYO LOGÍSTICO Y PROMOCIÓN INSTITUCIONAL A MONTO AGOTABLE REQUERIDOS POR LA ALCALDÍA LOCAL DE SUMAPAZ, EN ESPACIOS, EVENTOS Y ACTIVIDADES CONVOCADOS Y ORGANIZADOS POR"/>
    <x v="0"/>
    <s v="Un Nuevo Contrato Social y Ambiental para la Bogotá del Siglo XXI"/>
    <n v="30"/>
    <x v="10"/>
    <x v="4"/>
    <n v="1652"/>
    <n v="3"/>
    <n v="900360948"/>
    <s v="CORPORACIÓN COLECTIVO DIGERATI"/>
    <s v="Persona Jurídica"/>
    <m/>
    <m/>
    <m/>
    <n v="54000000"/>
    <m/>
    <m/>
    <m/>
    <n v="54000000"/>
    <n v="0"/>
    <x v="82"/>
    <m/>
    <m/>
    <m/>
    <m/>
    <m/>
    <m/>
    <m/>
    <m/>
    <m/>
    <m/>
    <m/>
    <m/>
    <m/>
    <n v="0"/>
  </r>
  <r>
    <n v="0"/>
    <s v="CPS-211-2021"/>
    <x v="0"/>
    <s v="FDRS-SAMC-172-2021"/>
    <s v="https://community.secop.gov.co/Public/Tendering/OpportunityDetail/Index?noticeUID=CO1.NTC.2442143&amp;isFromPublicArea=True&amp;isModal=False"/>
    <x v="1"/>
    <x v="2"/>
    <s v="Selección abreviada por menor cuantía "/>
    <s v="PRESTAR SERVICIOS INTEGRALES DE APOYO LOGÍSTICO Y PROMOCIÓN INSTITUCIONAL A MONTO AGOTABLE REQUERIDOS POR LA ALCALDÍA LOCAL DE SUMAPAZ, EN ESPACIOS, EVENTOS Y ACTIVIDADES CONVOCADOS Y ORGANIZADOS POR"/>
    <x v="0"/>
    <s v="Un Nuevo Contrato Social y Ambiental para la Bogotá del Siglo XXI"/>
    <n v="39"/>
    <x v="4"/>
    <x v="2"/>
    <n v="1672"/>
    <n v="3"/>
    <n v="900360948"/>
    <s v="CORPORACIÓN COLECTIVO DIGERATI"/>
    <s v="Persona Jurídica"/>
    <m/>
    <m/>
    <m/>
    <n v="17000000"/>
    <m/>
    <m/>
    <m/>
    <n v="17000000"/>
    <n v="0"/>
    <x v="82"/>
    <m/>
    <m/>
    <m/>
    <m/>
    <m/>
    <m/>
    <m/>
    <m/>
    <m/>
    <m/>
    <m/>
    <m/>
    <m/>
    <n v="0"/>
  </r>
  <r>
    <n v="0"/>
    <s v="CPS-211-2021"/>
    <x v="0"/>
    <s v="FDRS-SAMC-172-2021"/>
    <s v="https://community.secop.gov.co/Public/Tendering/OpportunityDetail/Index?noticeUID=CO1.NTC.2442143&amp;isFromPublicArea=True&amp;isModal=False"/>
    <x v="1"/>
    <x v="2"/>
    <s v="Selección abreviada por menor cuantía "/>
    <s v="PRESTAR SERVICIOS INTEGRALES DE APOYO LOGÍSTICO Y PROMOCIÓN INSTITUCIONAL A MONTO AGOTABLE REQUERIDOS POR LA ALCALDÍA LOCAL DE SUMAPAZ, EN ESPACIOS, EVENTOS Y ACTIVIDADES CONVOCADOS Y ORGANIZADOS POR"/>
    <x v="0"/>
    <s v="Un Nuevo Contrato Social y Ambiental para la Bogotá del Siglo XXI"/>
    <n v="40"/>
    <x v="8"/>
    <x v="2"/>
    <n v="1674"/>
    <n v="3"/>
    <n v="900360948"/>
    <s v="CORPORACIÓN COLECTIVO DIGERATI"/>
    <s v="Persona Jurídica"/>
    <m/>
    <m/>
    <m/>
    <n v="18500000"/>
    <m/>
    <m/>
    <m/>
    <n v="18500000"/>
    <n v="0"/>
    <x v="82"/>
    <m/>
    <m/>
    <m/>
    <m/>
    <m/>
    <m/>
    <m/>
    <m/>
    <m/>
    <m/>
    <m/>
    <m/>
    <m/>
    <n v="0"/>
  </r>
  <r>
    <n v="0"/>
    <s v="CPS-211-2021"/>
    <x v="0"/>
    <s v="FDRS-SAMC-172-2021"/>
    <s v="https://community.secop.gov.co/Public/Tendering/OpportunityDetail/Index?noticeUID=CO1.NTC.2442143&amp;isFromPublicArea=True&amp;isModal=False"/>
    <x v="1"/>
    <x v="2"/>
    <s v="Selección abreviada por menor cuantía "/>
    <s v="PRESTAR SERVICIOS INTEGRALES DE APOYO LOGÍSTICO Y PROMOCIÓN INSTITUCIONAL A MONTO AGOTABLE REQUERIDOS POR LA ALCALDÍA LOCAL DE SUMAPAZ, EN ESPACIOS, EVENTOS Y ACTIVIDADES CONVOCADOS Y ORGANIZADOS POR"/>
    <x v="0"/>
    <s v="Un Nuevo Contrato Social y Ambiental para la Bogotá del Siglo XXI"/>
    <n v="48"/>
    <x v="18"/>
    <x v="2"/>
    <n v="1683"/>
    <n v="3"/>
    <n v="900360948"/>
    <s v="CORPORACIÓN COLECTIVO DIGERATI"/>
    <s v="Persona Jurídica"/>
    <m/>
    <m/>
    <m/>
    <n v="13710000"/>
    <m/>
    <m/>
    <m/>
    <n v="13710000"/>
    <n v="0"/>
    <x v="82"/>
    <m/>
    <m/>
    <m/>
    <m/>
    <m/>
    <m/>
    <m/>
    <m/>
    <m/>
    <m/>
    <m/>
    <m/>
    <m/>
    <n v="0"/>
  </r>
  <r>
    <n v="0"/>
    <s v="CPS-211-2021"/>
    <x v="0"/>
    <s v="FDRS-SAMC-172-2021"/>
    <s v="https://community.secop.gov.co/Public/Tendering/OpportunityDetail/Index?noticeUID=CO1.NTC.2442143&amp;isFromPublicArea=True&amp;isModal=False"/>
    <x v="1"/>
    <x v="2"/>
    <s v="Selección abreviada por menor cuantía "/>
    <s v="PRESTAR SERVICIOS INTEGRALES DE APOYO LOGÍSTICO Y PROMOCIÓN INSTITUCIONAL A MONTO AGOTABLE REQUERIDOS POR LA ALCALDÍA LOCAL DE SUMAPAZ, EN ESPACIOS, EVENTOS Y ACTIVIDADES CONVOCADOS Y ORGANIZADOS POR"/>
    <x v="0"/>
    <s v="Un Nuevo Contrato Social y Ambiental para la Bogotá del Siglo XXI"/>
    <n v="55"/>
    <x v="6"/>
    <x v="0"/>
    <n v="1691"/>
    <n v="3"/>
    <n v="900360948"/>
    <s v="CORPORACIÓN COLECTIVO DIGERATI"/>
    <s v="Persona Jurídica"/>
    <m/>
    <m/>
    <m/>
    <n v="17500000"/>
    <m/>
    <m/>
    <m/>
    <n v="17500000"/>
    <n v="0"/>
    <x v="82"/>
    <m/>
    <m/>
    <m/>
    <m/>
    <m/>
    <m/>
    <m/>
    <m/>
    <m/>
    <m/>
    <m/>
    <m/>
    <m/>
    <n v="0"/>
  </r>
  <r>
    <n v="1"/>
    <s v="CPS-212-2021"/>
    <x v="0"/>
    <s v="FDRS-LP-180-2021"/>
    <s v="https://community.secop.gov.co/Public/Tendering/OpportunityDetail/Index?noticeUID=CO1.NTC.2411875&amp;isFromPublicArea=True&amp;isModal=False"/>
    <x v="1"/>
    <x v="3"/>
    <s v="No aplica"/>
    <s v="REALIZAR LA SALIDA RECREO-DEPORTIVA PARA ADULTOS MAYORES Y PERSONAS CON DISCAPACIDAD Y LOS JUEGOS RURALES, PARA LA COMUNIDAD DE SUMAPAZ"/>
    <x v="0"/>
    <s v="Un Nuevo Contrato Social y Ambiental para la Bogotá del Siglo XXI"/>
    <n v="20"/>
    <x v="11"/>
    <x v="1"/>
    <n v="1590"/>
    <n v="6"/>
    <n v="890802221"/>
    <s v="ADESCUBRIR TRAVEL &amp; ADVENTURE SAS"/>
    <s v="Persona Jurídica"/>
    <m/>
    <m/>
    <m/>
    <n v="457173650"/>
    <m/>
    <m/>
    <m/>
    <n v="457173650"/>
    <n v="0"/>
    <x v="83"/>
    <m/>
    <m/>
    <m/>
    <m/>
    <m/>
    <m/>
    <m/>
    <m/>
    <m/>
    <s v="X"/>
    <m/>
    <m/>
    <m/>
    <n v="0"/>
  </r>
  <r>
    <n v="1"/>
    <s v="CCS-213-2021"/>
    <x v="0"/>
    <s v="FDRS-CMA-184-2021"/>
    <s v="https://community.secop.gov.co/Public/Tendering/OpportunityDetail/Index?noticeUID=CO1.NTC.2410095&amp;isFromPublicArea=True&amp;isModal=False"/>
    <x v="7"/>
    <x v="4"/>
    <s v="No aplica"/>
    <s v="ESTUDIOS Y DISEÑOS PARA LA CONSERVACIÓN DE LA MALLA VIAL Y OBRAS COMPLEMENTARIAS EN LA LOCALIDAD DE SUMAPAZ"/>
    <x v="0"/>
    <s v="Un Nuevo Contrato Social y Ambiental para la Bogotá del Siglo XXI"/>
    <n v="49"/>
    <x v="9"/>
    <x v="3"/>
    <n v="1688"/>
    <n v="8"/>
    <n v="9015518047"/>
    <s v="CONSORCIO CONSERVACION SUMAPAZ"/>
    <s v="Consorcio"/>
    <n v="8300108934"/>
    <s v="GEOCING SAS"/>
    <n v="0.5"/>
    <n v="304987941"/>
    <m/>
    <m/>
    <m/>
    <n v="304987941"/>
    <n v="0"/>
    <x v="82"/>
    <m/>
    <m/>
    <m/>
    <m/>
    <m/>
    <m/>
    <m/>
    <m/>
    <m/>
    <s v="X"/>
    <m/>
    <m/>
    <m/>
    <n v="0"/>
  </r>
  <r>
    <n v="0"/>
    <s v="CCS-213-2021"/>
    <x v="0"/>
    <s v="FDRS-CMA-184-2021"/>
    <s v="https://community.secop.gov.co/Public/Tendering/OpportunityDetail/Index?noticeUID=CO1.NTC.2410095&amp;isFromPublicArea=True&amp;isModal=False"/>
    <x v="7"/>
    <x v="4"/>
    <s v="No aplica"/>
    <s v="ESTUDIOS Y DISEÑOS PARA LA CONSERVACIÓN DE LA MALLA VIAL Y OBRAS COMPLEMENTARIAS EN LA LOCALIDAD DE SUMAPAZ"/>
    <x v="0"/>
    <s v="Un Nuevo Contrato Social y Ambiental para la Bogotá del Siglo XXI"/>
    <n v="49"/>
    <x v="9"/>
    <x v="3"/>
    <n v="1688"/>
    <n v="8"/>
    <n v="9015518047"/>
    <s v="CONSORCIO CONSERVACION SUMAPAZ"/>
    <s v="Consorcio"/>
    <n v="9011981630"/>
    <s v="SHM INGENIERIA SAS"/>
    <n v="0.5"/>
    <m/>
    <m/>
    <m/>
    <m/>
    <n v="0"/>
    <n v="0"/>
    <x v="82"/>
    <m/>
    <m/>
    <m/>
    <m/>
    <m/>
    <m/>
    <m/>
    <m/>
    <m/>
    <s v="X"/>
    <m/>
    <m/>
    <m/>
    <s v="-"/>
  </r>
  <r>
    <n v="1"/>
    <s v="CPS-214-2021"/>
    <x v="0"/>
    <s v="FDRS-LP-175-2021"/>
    <s v="https://community.secop.gov.co/Public/Tendering/OpportunityDetail/Index?noticeUID=CO1.NTC.2407262&amp;isFromPublicArea=True&amp;isModal=False"/>
    <x v="1"/>
    <x v="3"/>
    <s v="No aplica"/>
    <s v="SUMINISTRO E INSTALACIÓN DE SISTEMAS DE GENERACIÓN DE ENERGÍA ELÉCTRICA RENOVABLE MEDIANTE CELDAS FOTOVOLTAICAS EN LA LOCALIDAD DE SUMAPAZ"/>
    <x v="0"/>
    <s v="Un Nuevo Contrato Social y Ambiental para la Bogotá del Siglo XXI"/>
    <n v="38"/>
    <x v="24"/>
    <x v="4"/>
    <n v="1669"/>
    <n v="9"/>
    <n v="9003467799"/>
    <s v="A&amp;A CONSULTORIA E INGENIERIA S.A.S"/>
    <s v="Persona Jurídica"/>
    <m/>
    <m/>
    <m/>
    <n v="786159610"/>
    <m/>
    <m/>
    <m/>
    <n v="786159610"/>
    <n v="0"/>
    <x v="84"/>
    <m/>
    <m/>
    <m/>
    <m/>
    <m/>
    <m/>
    <m/>
    <m/>
    <m/>
    <s v="X"/>
    <m/>
    <m/>
    <m/>
    <n v="0"/>
  </r>
  <r>
    <n v="1"/>
    <s v="CIN-215-2021"/>
    <x v="0"/>
    <s v="FDRS-MC-199-2021"/>
    <s v="https://community.secop.gov.co/Public/Tendering/OpportunityDetail/Index?noticeUID=CO1.NTC.2471357&amp;isFromPublicArea=True&amp;isModal=False"/>
    <x v="6"/>
    <x v="1"/>
    <s v="No aplica"/>
    <s v="REALIZAR LA INTERVENTORÍA TÉCNICA, ADMINISTRATIVA, FINANCIERA Y AMBIENTAL AL CONTRATO CUYO OBJETO ES: REALIZAR LA SALIDA RECREO-DEPORTIVA PARA ADULTOS MAYORES Y PERSONAS CON DISCAPACIDAD Y LOS JUEGOS"/>
    <x v="0"/>
    <s v="Un Nuevo Contrato Social y Ambiental para la Bogotá del Siglo XXI"/>
    <n v="20"/>
    <x v="11"/>
    <x v="1"/>
    <n v="1590"/>
    <n v="2"/>
    <n v="52268409"/>
    <s v="LORENA MENDEZ VALLEJO"/>
    <s v="Persona Natural"/>
    <m/>
    <m/>
    <m/>
    <n v="12320000"/>
    <m/>
    <m/>
    <m/>
    <n v="12320000"/>
    <n v="0"/>
    <x v="84"/>
    <m/>
    <m/>
    <m/>
    <m/>
    <m/>
    <m/>
    <m/>
    <m/>
    <m/>
    <s v="X"/>
    <m/>
    <m/>
    <m/>
    <n v="0"/>
  </r>
  <r>
    <n v="1"/>
    <s v="CIA-359-2021"/>
    <x v="0"/>
    <s v="FDRS-CONVENIO-359-2021"/>
    <s v="https://www.contratos.gov.co/consultas/detalleProceso.do?numConstancia=21-22-30766&amp;g-recaptcha-response=03AGdBq26nh6hPH7EIB0bDxxIF7ot1VBhRKvUuzVKqF70e8Apcc2ecO_ED0TrqCzeSZULqLJNxQ9upDcFXmvpT4yLTl_DrSSoUd8dnCqMo4ArHEmbomwdhyY6z7eRtPUXfYcaECgLHCGhrPuMkZrHYu6azLCHZRKbNTPZ_Xsq5EVWv0PmsY0cdshZJnd6jlBCAFt74-7kGMajFi950kNbAsJ8tmog1ArAci8WBwmtRqaDv_aVihjcHIgzSI7deo2UEXNm11TXIyUWqDozPrfBSJ2Yx7VmS8GnFK4g_1cm5PiLjJsL5bJF3jZg3MCrOE1_8lz5OttTBqNH8Qw_KkOmvTpv0pQkTaFRp2dAdjCkMuSP3rZUBE94c4k4YB8NVxFSrrn5wRZbQDfmtvgqjAQhuJjChWmWKtfm789keiSG72OjMaVOSmhWFZm8IVzvBG_SAq0iUBE5mrFtmsTcnQj_c6u7-iAmB1-Xs4QtTfvBLKZ0Gx8pKPAIkb4fjK0IYvU1uPl29nJ7eAe7JIV5OLf--pKfDfUScv9mfLg"/>
    <x v="4"/>
    <x v="0"/>
    <s v="Contratos interadministrativos"/>
    <s v="AUNAR ESFUERZOS TÉCNICOS, ADMINISTRATIVOS Y FINANCIEROS CON EL FIN DE DESARROLLAR ACCIONES ARTICULADAS ENTRE LAS PARTES ORIENTADAS A FOMENTAR LA GENERACIÓN Y CIRCULACIÓN DE BIENES Y SERVICIOS CULTURALES, ARTÍSTICOS Y PATRIMONIALES, ASÍ COMO AL FORTALECIMIENTO DE LOS AGENTES DE ESTOS SECTORES EN LAS LOCALIDADES DEL DISTRITO CAPITAL DE ACUERDO CON LOS PROYECTOS PRESENTADOS A LOS FONDOS DE DESARROLLO LOCAL QUE FORMAN PARTE DEL CONVENIO EN EL MARCO DEL PROGRAMA ES CULTURA LOCAL 2021."/>
    <x v="0"/>
    <s v="Un Nuevo Contrato Social y Ambiental para la Bogotá del Siglo XXI"/>
    <n v="21"/>
    <x v="17"/>
    <x v="1"/>
    <n v="1633"/>
    <n v="1"/>
    <n v="899999061"/>
    <s v="SECRETARIA DISTRITAL DE CULTURA, RECREACIÓN Y DEPORTES"/>
    <s v="Persona Jurídica"/>
    <m/>
    <m/>
    <m/>
    <n v="190002000"/>
    <m/>
    <m/>
    <m/>
    <n v="190002000"/>
    <n v="0"/>
    <x v="85"/>
    <d v="2021-10-25T00:00:00"/>
    <d v="2021-12-31T00:00:00"/>
    <n v="67"/>
    <m/>
    <m/>
    <m/>
    <m/>
    <m/>
    <m/>
    <m/>
    <s v="X"/>
    <m/>
    <m/>
    <n v="0"/>
  </r>
  <r>
    <n v="1"/>
    <s v="OC-68363-2021"/>
    <x v="0"/>
    <n v="68363"/>
    <s v="https://colombiacompra.gov.co/tienda-virtual-del-estado-colombiano/ordenes-compra/68363"/>
    <x v="8"/>
    <x v="2"/>
    <s v="Acuerdo marco de precios "/>
    <s v="CONTRATAR LA PRESTACIÓN DE SERVICIOS DE LIMPIEZA GENERAL Y CAFETERÍA DE LAS SEDES ADMINISTRATIVAS DE LA ALCALDÍA LOCAL DE SUMAPAZ Y LAS CORREGIDURÍAS DE BETANIA, NAZARETH Y SAN JUAN"/>
    <x v="1"/>
    <s v="Un Nuevo Contrato Social y Ambiental para la Bogotá del Siglo XXI"/>
    <s v="No aplica"/>
    <x v="22"/>
    <x v="6"/>
    <m/>
    <m/>
    <n v="860010451"/>
    <s v="CASALIMPIA S.A"/>
    <s v="Persona Jurídica"/>
    <m/>
    <m/>
    <m/>
    <n v="53990682"/>
    <m/>
    <m/>
    <m/>
    <n v="53990682"/>
    <n v="38504317"/>
    <x v="86"/>
    <m/>
    <m/>
    <m/>
    <m/>
    <m/>
    <m/>
    <m/>
    <m/>
    <m/>
    <m/>
    <m/>
    <m/>
    <m/>
    <n v="0.71316596815724609"/>
  </r>
  <r>
    <n v="1"/>
    <s v="OC-70536-2021"/>
    <x v="0"/>
    <n v="70536"/>
    <s v="https://colombiacompra.gov.co/tienda-virtual-del-estado-colombiano/ordenes-compra/70536"/>
    <x v="8"/>
    <x v="2"/>
    <s v="Acuerdo marco de precios "/>
    <s v="ADQUISICIÓN DE LICENCIAS DE MICROSOFT OFFICE 365 POR SUSCRIPCIÓN ANUAL PARA LA ALCALDÍA LOCAL DE SUMAPAZ"/>
    <x v="1"/>
    <s v="Un Nuevo Contrato Social y Ambiental para la Bogotá del Siglo XXI"/>
    <s v="No aplica"/>
    <x v="22"/>
    <x v="6"/>
    <m/>
    <m/>
    <n v="901374618"/>
    <s v="UNION TEMPORAL NIMBIT"/>
    <s v="Unión Temporal"/>
    <m/>
    <m/>
    <m/>
    <n v="43435710"/>
    <m/>
    <m/>
    <m/>
    <n v="43435710"/>
    <n v="43435710"/>
    <x v="87"/>
    <m/>
    <m/>
    <m/>
    <m/>
    <m/>
    <m/>
    <m/>
    <m/>
    <m/>
    <m/>
    <m/>
    <m/>
    <m/>
    <n v="1"/>
  </r>
  <r>
    <n v="1"/>
    <s v="OC-70930-2021"/>
    <x v="0"/>
    <n v="70930"/>
    <s v="https://colombiacompra.gov.co/tienda-virtual-del-estado-colombiano/ordenes-compra/70930"/>
    <x v="8"/>
    <x v="2"/>
    <s v="Acuerdo marco de precios "/>
    <s v="CONTRATAR LA COMPRA DE TÓNERES Y CARTUCHOS DE IMPRESIÓN CON DESTINO A LAS DIFERENTES DEPENDENCIAS DEL FONDO DE DESARROLLO RURAL DE SUMAPAZ A TRAVÉS DE CONTRATACIÓN CON GRAN ALMACÉN – GRANDES SUPERFICIES EN LA TVEC"/>
    <x v="1"/>
    <s v="Un Nuevo Contrato Social y Ambiental para la Bogotá del Siglo XXI"/>
    <s v="No aplica"/>
    <x v="22"/>
    <x v="6"/>
    <m/>
    <m/>
    <n v="830037946"/>
    <s v="PANAMERICANA LIBRERÍA Y PAPELERÍA S.A."/>
    <s v="Persona Jurídica"/>
    <m/>
    <m/>
    <m/>
    <n v="4359803"/>
    <m/>
    <m/>
    <m/>
    <n v="4359803"/>
    <n v="4359803"/>
    <x v="88"/>
    <m/>
    <m/>
    <m/>
    <m/>
    <m/>
    <m/>
    <m/>
    <m/>
    <m/>
    <m/>
    <m/>
    <m/>
    <m/>
    <n v="1"/>
  </r>
  <r>
    <n v="1"/>
    <s v="OC-72281-2021"/>
    <x v="0"/>
    <n v="72281"/>
    <s v="https://colombiacompra.gov.co/tienda-virtual-del-estado-colombiano/ordenes-compra/72281"/>
    <x v="8"/>
    <x v="2"/>
    <s v="Acuerdo marco de precios "/>
    <s v="EL SUMINISTRO DE COMBUSTIBLE PARA LOS VEHÍCULOS LIVIANOS DE PROPIEDAD Y/O TENENCIA DEL FONDO DE DESARROLLO LOCAL DE SUMAPAZ"/>
    <x v="1"/>
    <s v="Un Nuevo Contrato Social y Ambiental para la Bogotá del Siglo XXI"/>
    <s v="No aplica"/>
    <x v="22"/>
    <x v="6"/>
    <m/>
    <m/>
    <n v="830095213"/>
    <s v="ORGANIZACIÓN TERPEL S.A."/>
    <s v="Persona Jurídica"/>
    <m/>
    <m/>
    <m/>
    <n v="35640197"/>
    <m/>
    <n v="2"/>
    <n v="14300000"/>
    <n v="49940197"/>
    <n v="35591833"/>
    <x v="89"/>
    <m/>
    <m/>
    <m/>
    <m/>
    <m/>
    <m/>
    <m/>
    <m/>
    <m/>
    <m/>
    <m/>
    <m/>
    <m/>
    <n v="0.71268907889970878"/>
  </r>
  <r>
    <n v="1"/>
    <s v="OC-72869-2021"/>
    <x v="0"/>
    <n v="72869"/>
    <s v="https://colombiacompra.gov.co/tienda-virtual-del-estado-colombiano/ordenes-compra/72869"/>
    <x v="8"/>
    <x v="2"/>
    <s v="Acuerdo marco de precios "/>
    <s v="CONTRATAR LA COMPRA DE PAPELERÍA, ÚTILES DE OFICINA CON DESTINO A LAS DIFERENTES DEPENDENCIAS DEL FONDO DE DESARROLLO RURAL DE SUMAPAZ A TRAVÉS DE CONTRATACIÓN CON GRAN ALMACÉN EN LA TVEC"/>
    <x v="1"/>
    <s v="Un Nuevo Contrato Social y Ambiental para la Bogotá del Siglo XXI"/>
    <s v="No aplica"/>
    <x v="22"/>
    <x v="6"/>
    <m/>
    <m/>
    <n v="830037946"/>
    <s v="PANAMERICANA LIBRERÍA Y PAPELERÍA S.A."/>
    <s v="Persona Jurídica"/>
    <m/>
    <m/>
    <m/>
    <n v="9999725"/>
    <m/>
    <m/>
    <m/>
    <n v="9999725"/>
    <n v="9999725"/>
    <x v="90"/>
    <m/>
    <m/>
    <m/>
    <m/>
    <m/>
    <m/>
    <m/>
    <m/>
    <m/>
    <m/>
    <m/>
    <m/>
    <m/>
    <n v="1"/>
  </r>
  <r>
    <n v="1"/>
    <s v="OC-74848-2021"/>
    <x v="0"/>
    <n v="74848"/>
    <s v="https://colombiacompra.gov.co/tienda-virtual-del-estado-colombiano/ordenes-compra/74848"/>
    <x v="8"/>
    <x v="2"/>
    <s v="Acuerdo marco de precios "/>
    <s v="ADQUISICIÓN DE EQUIPOS Y ELEMENTOS DE TECNOLOGÍA PARA LAS DIFERENTES DEPENDENCIAS DEL FONDO DE DESARROLLO RURAL DE SUMAPAZ."/>
    <x v="1"/>
    <s v="Un Nuevo Contrato Social y Ambiental para la Bogotá del Siglo XXI"/>
    <s v="No aplica"/>
    <x v="16"/>
    <x v="5"/>
    <m/>
    <m/>
    <n v="830037946"/>
    <s v="PANAMERICANA LIBRERÍA Y PAPELERÍA S.A."/>
    <s v="Persona Jurídica"/>
    <m/>
    <m/>
    <m/>
    <n v="7974190"/>
    <m/>
    <m/>
    <m/>
    <n v="7974190"/>
    <n v="7974190"/>
    <x v="91"/>
    <m/>
    <m/>
    <m/>
    <m/>
    <m/>
    <m/>
    <m/>
    <m/>
    <m/>
    <m/>
    <m/>
    <m/>
    <m/>
    <n v="1"/>
  </r>
  <r>
    <n v="1"/>
    <s v="OC-74849-2021"/>
    <x v="0"/>
    <n v="74849"/>
    <s v="https://colombiacompra.gov.co/tienda-virtual-del-estado-colombiano/ordenes-compra/74849"/>
    <x v="8"/>
    <x v="2"/>
    <s v="Acuerdo marco de precios "/>
    <s v="ADQUISICIÓN DE EQUIPOS Y ELEMENTOS DE TECNOLOGÍA PARA LAS DIFERENTES DEPENDENCIAS DEL FONDO DE DESARROLLO RURAL DE SUMAPAZ."/>
    <x v="1"/>
    <s v="Un Nuevo Contrato Social y Ambiental para la Bogotá del Siglo XXI"/>
    <s v="No aplica"/>
    <x v="16"/>
    <x v="5"/>
    <m/>
    <m/>
    <n v="890900943"/>
    <s v="COLOMBIANA DE COMERCIO S.A Y/O ALKOSTO S.A."/>
    <s v="Persona Jurídica"/>
    <m/>
    <m/>
    <m/>
    <n v="13995000"/>
    <m/>
    <m/>
    <m/>
    <n v="13995000"/>
    <n v="13995000"/>
    <x v="91"/>
    <m/>
    <m/>
    <m/>
    <m/>
    <m/>
    <m/>
    <m/>
    <m/>
    <m/>
    <m/>
    <m/>
    <m/>
    <m/>
    <n v="1"/>
  </r>
  <r>
    <n v="1"/>
    <s v="OC-75887-2021"/>
    <x v="0"/>
    <n v="75887"/>
    <s v="https://colombiacompra.gov.co/tienda-virtual-del-estado-colombiano/ordenes-compra/75887"/>
    <x v="8"/>
    <x v="2"/>
    <s v="Acuerdo marco de precios "/>
    <s v="CONTRATAR LA COMPRA DE SUMINISTROS DE PAPELERÍA, ASEO Y BIOSEGURIDAD PARA LOS 6 SEIS CENTROS DE CO-NECTIVIDAD CAMPESINA DEL FONDO DE DESARROLLO RU-RAL DE SUMAPAZ A TRAVÉS DE CONTRATACIÓN CON GRAN ALMACÉN GRANDES SUPERFICIES EN LA TVEC"/>
    <x v="0"/>
    <s v="Un Nuevo Contrato Social y Ambiental para la Bogotá del Siglo XXI"/>
    <n v="54"/>
    <x v="7"/>
    <x v="0"/>
    <n v="1692"/>
    <m/>
    <n v="830037946"/>
    <s v="PANAMERICANA LIBRERÍA Y PAPELERÍA S.A."/>
    <s v="Persona Jurídica"/>
    <m/>
    <m/>
    <m/>
    <n v="7124878"/>
    <m/>
    <m/>
    <m/>
    <n v="7124878"/>
    <n v="7124878"/>
    <x v="66"/>
    <m/>
    <m/>
    <m/>
    <m/>
    <m/>
    <m/>
    <m/>
    <m/>
    <m/>
    <m/>
    <m/>
    <m/>
    <m/>
    <n v="1"/>
  </r>
  <r>
    <n v="1"/>
    <s v="OC-76346-2021"/>
    <x v="0"/>
    <n v="76346"/>
    <s v="https://colombiacompra.gov.co/tienda-virtual-del-estado-colombiano/ordenes-compra/76346"/>
    <x v="8"/>
    <x v="2"/>
    <s v="Acuerdo marco de precios "/>
    <s v="CONTRATAR LA PRESTACIÓN DE SERVICIOS DE LIMPIEZA GENERAL Y CAFETERÍA DE LAS SEDES ADMINISTRATIVAS DE LA ALCALDÍA LOCAL DE SUMAPAZ Y LAS CORREGIDURÍAS DE BETANIA, NAZARETH Y SAN JUAN."/>
    <x v="1"/>
    <s v="Un Nuevo Contrato Social y Ambiental para la Bogotá del Siglo XXI"/>
    <s v="No aplica"/>
    <x v="16"/>
    <x v="5"/>
    <m/>
    <m/>
    <n v="800242738"/>
    <s v="LADOINSA LABORES DOTACIONES INDUSTRIALES S.A.S"/>
    <s v="Persona Jurídica"/>
    <m/>
    <m/>
    <m/>
    <n v="62361287"/>
    <m/>
    <m/>
    <m/>
    <n v="62361287"/>
    <n v="27166694"/>
    <x v="68"/>
    <m/>
    <m/>
    <m/>
    <m/>
    <m/>
    <m/>
    <m/>
    <m/>
    <m/>
    <m/>
    <m/>
    <m/>
    <m/>
    <n v="0.4356339534814283"/>
  </r>
  <r>
    <n v="1"/>
    <s v="OC-80734-2021"/>
    <x v="0"/>
    <n v="80734"/>
    <s v="https://colombiacompra.gov.co/tienda-virtual-del-estado-colombiano/ordenes-compra/80734"/>
    <x v="8"/>
    <x v="2"/>
    <s v="Acuerdo marco de precios "/>
    <s v="EL SUMINISTRO DE PAQUETE ALIMENTARIO, PARA APOYAR LA ATENCIÓN DE FAMILIAS VULNERABLES AFECTADAS POR LA PANDEMIA DEL COVID 19, EN LA LOCALIDAD DE SUMAPAZ."/>
    <x v="0"/>
    <s v="Un Nuevo Contrato Social y Ambiental para la Bogotá del Siglo XXI"/>
    <n v="1"/>
    <x v="5"/>
    <x v="1"/>
    <n v="1583"/>
    <n v="1"/>
    <n v="860007336"/>
    <s v="CAJA COLOMBIANA DE SUBSIDIO FAMILIAR COLSUBSIDIO"/>
    <s v="Persona Jurídica"/>
    <m/>
    <m/>
    <m/>
    <n v="129151322"/>
    <m/>
    <m/>
    <m/>
    <n v="129151322"/>
    <n v="0"/>
    <x v="92"/>
    <m/>
    <m/>
    <m/>
    <m/>
    <m/>
    <m/>
    <m/>
    <m/>
    <m/>
    <m/>
    <m/>
    <m/>
    <m/>
    <n v="0"/>
  </r>
  <r>
    <n v="1"/>
    <s v="OC-83389-2021"/>
    <x v="0"/>
    <n v="83389"/>
    <s v="https://colombiacompra.gov.co/tienda-virtual-del-estado-colombiano/ordenes-compra/83389"/>
    <x v="8"/>
    <x v="2"/>
    <s v="Acuerdo marco de precios "/>
    <s v="PRESTAR EL SERVICIO DE TRANSPORTE TERRESTRE DE PASAJEROS, CON EL FIN DE ATENDER LOS EVENTOS INSTITUCIONALES PROGRAMADOS POR LA ADMINISTRACIÓN LOCAL, EVENTOS Y ACTIVIDADES DE PROMOCIÓN Y PARTICIPACIÓN."/>
    <x v="0"/>
    <s v="Un Nuevo Contrato Social y Ambiental para la Bogotá del Siglo XXI"/>
    <n v="1"/>
    <x v="5"/>
    <x v="1"/>
    <n v="1583"/>
    <n v="1"/>
    <n v="901446013"/>
    <s v="UNION TEMPORAL ESPECIALES COLOMBIA COMPRA 2020"/>
    <s v="Unión Temporal"/>
    <n v="900512082"/>
    <s v="INVERSIONES TRANS SABANA S.A.S"/>
    <n v="0.25"/>
    <n v="63379800"/>
    <m/>
    <m/>
    <m/>
    <n v="63379800"/>
    <n v="0"/>
    <x v="93"/>
    <d v="2022-01-04T00:00:00"/>
    <d v="2022-09-05T00:00:00"/>
    <n v="242"/>
    <m/>
    <m/>
    <m/>
    <m/>
    <m/>
    <m/>
    <m/>
    <s v="X"/>
    <m/>
    <m/>
    <n v="0"/>
  </r>
  <r>
    <n v="0"/>
    <s v="OC-83389-2021"/>
    <x v="0"/>
    <n v="83389"/>
    <s v="https://colombiacompra.gov.co/tienda-virtual-del-estado-colombiano/ordenes-compra/83389"/>
    <x v="8"/>
    <x v="2"/>
    <s v="Acuerdo marco de precios "/>
    <s v="PRESTAR EL SERVICIO DE TRANSPORTE TERRESTRE DE PASAJEROS, CON EL FIN DE ATENDER LOS EVENTOS INSTITUCIONALES PROGRAMADOS POR LA ADMINISTRACIÓN LOCAL, EVENTOS Y ACTIVIDADES DE PROMOCIÓN Y PARTICIPACIÓN."/>
    <x v="0"/>
    <s v="Un Nuevo Contrato Social y Ambiental para la Bogotá del Siglo XXI"/>
    <n v="6"/>
    <x v="3"/>
    <x v="1"/>
    <n v="1643"/>
    <n v="1"/>
    <n v="901446013"/>
    <s v="UNION TEMPORAL ESPECIALES COLOMBIA COMPRA 2020"/>
    <s v="Unión Temporal"/>
    <n v="830090037"/>
    <s v="SERVITAC S.A.S SERVICIOS DE ALQUILER Y TRANSPORTE ALVARO Y CIA."/>
    <n v="0.25"/>
    <n v="9603000"/>
    <m/>
    <m/>
    <m/>
    <n v="9603000"/>
    <n v="0"/>
    <x v="93"/>
    <m/>
    <m/>
    <m/>
    <m/>
    <m/>
    <m/>
    <m/>
    <m/>
    <m/>
    <m/>
    <m/>
    <m/>
    <m/>
    <n v="0"/>
  </r>
  <r>
    <n v="0"/>
    <s v="OC-83389-2021"/>
    <x v="0"/>
    <n v="83389"/>
    <s v="https://colombiacompra.gov.co/tienda-virtual-del-estado-colombiano/ordenes-compra/83389"/>
    <x v="8"/>
    <x v="2"/>
    <s v="Acuerdo marco de precios "/>
    <s v="PRESTAR EL SERVICIO DE TRANSPORTE TERRESTRE DE PASAJEROS, CON EL FIN DE ATENDER LOS EVENTOS INSTITUCIONALES PROGRAMADOS POR LA ADMINISTRACIÓN LOCAL, EVENTOS Y ACTIVIDADES DE PROMOCIÓN Y PARTICIPACIÓN."/>
    <x v="0"/>
    <s v="Un Nuevo Contrato Social y Ambiental para la Bogotá del Siglo XXI"/>
    <n v="20"/>
    <x v="11"/>
    <x v="1"/>
    <n v="1590"/>
    <n v="1"/>
    <n v="901446013"/>
    <s v="UNION TEMPORAL ESPECIALES COLOMBIA COMPRA 2020"/>
    <s v="Unión Temporal"/>
    <n v="830102646"/>
    <s v="TRANSPORTES ESIVANS S.A.S"/>
    <n v="0.25"/>
    <n v="53485205"/>
    <m/>
    <m/>
    <m/>
    <n v="53485205"/>
    <n v="0"/>
    <x v="93"/>
    <m/>
    <m/>
    <m/>
    <m/>
    <m/>
    <m/>
    <m/>
    <m/>
    <m/>
    <m/>
    <m/>
    <m/>
    <m/>
    <n v="0"/>
  </r>
  <r>
    <n v="0"/>
    <s v="OC-83389-2021"/>
    <x v="0"/>
    <n v="83389"/>
    <s v="https://colombiacompra.gov.co/tienda-virtual-del-estado-colombiano/ordenes-compra/83389"/>
    <x v="8"/>
    <x v="2"/>
    <s v="Acuerdo marco de precios "/>
    <s v="PRESTAR EL SERVICIO DE TRANSPORTE TERRESTRE DE PASAJEROS, CON EL FIN DE ATENDER LOS EVENTOS INSTITUCIONALES PROGRAMADOS POR LA ADMINISTRACIÓN LOCAL, EVENTOS Y ACTIVIDADES DE PROMOCIÓN Y PARTICIPACIÓN."/>
    <x v="0"/>
    <s v="Un Nuevo Contrato Social y Ambiental para la Bogotá del Siglo XXI"/>
    <n v="23"/>
    <x v="1"/>
    <x v="1"/>
    <n v="1634"/>
    <n v="1"/>
    <n v="901446013"/>
    <s v="UNION TEMPORAL ESPECIALES COLOMBIA COMPRA 2020"/>
    <s v="Unión Temporal"/>
    <n v="806012364"/>
    <s v="BUSEXPRESS S.A.S"/>
    <n v="0.25"/>
    <n v="1920600"/>
    <m/>
    <m/>
    <m/>
    <n v="1920600"/>
    <n v="0"/>
    <x v="93"/>
    <m/>
    <m/>
    <m/>
    <m/>
    <m/>
    <m/>
    <m/>
    <m/>
    <m/>
    <m/>
    <m/>
    <m/>
    <m/>
    <n v="0"/>
  </r>
  <r>
    <n v="0"/>
    <s v="OC-83389-2021"/>
    <x v="0"/>
    <n v="83389"/>
    <s v="https://colombiacompra.gov.co/tienda-virtual-del-estado-colombiano/ordenes-compra/83389"/>
    <x v="8"/>
    <x v="2"/>
    <s v="Acuerdo marco de precios "/>
    <s v="PRESTAR EL SERVICIO DE TRANSPORTE TERRESTRE DE PASAJEROS, CON EL FIN DE ATENDER LOS EVENTOS INSTITUCIONALES PROGRAMADOS POR LA ADMINISTRACIÓN LOCAL, EVENTOS Y ACTIVIDADES DE PROMOCIÓN Y PARTICIPACIÓN."/>
    <x v="0"/>
    <s v="Un Nuevo Contrato Social y Ambiental para la Bogotá del Siglo XXI"/>
    <n v="30"/>
    <x v="10"/>
    <x v="4"/>
    <n v="1652"/>
    <n v="1"/>
    <n v="901446013"/>
    <s v="UNION TEMPORAL ESPECIALES COLOMBIA COMPRA 2020"/>
    <s v="Unión Temporal"/>
    <m/>
    <m/>
    <m/>
    <n v="48020268"/>
    <m/>
    <m/>
    <m/>
    <n v="48020268"/>
    <n v="0"/>
    <x v="93"/>
    <m/>
    <m/>
    <m/>
    <m/>
    <m/>
    <m/>
    <m/>
    <m/>
    <m/>
    <m/>
    <m/>
    <m/>
    <m/>
    <n v="0"/>
  </r>
  <r>
    <n v="0"/>
    <s v="OC-83389-2021"/>
    <x v="0"/>
    <n v="83389"/>
    <s v="https://colombiacompra.gov.co/tienda-virtual-del-estado-colombiano/ordenes-compra/83389"/>
    <x v="8"/>
    <x v="2"/>
    <s v="Acuerdo marco de precios "/>
    <s v="PRESTAR EL SERVICIO DE TRANSPORTE TERRESTRE DE PASAJEROS, CON EL FIN DE ATENDER LOS EVENTOS INSTITUCIONALES PROGRAMADOS POR LA ADMINISTRACIÓN LOCAL, EVENTOS Y ACTIVIDADES DE PROMOCIÓN Y PARTICIPACIÓN."/>
    <x v="0"/>
    <s v="Un Nuevo Contrato Social y Ambiental para la Bogotá del Siglo XXI"/>
    <n v="39"/>
    <x v="4"/>
    <x v="2"/>
    <n v="1672"/>
    <n v="1"/>
    <n v="901446013"/>
    <s v="UNION TEMPORAL ESPECIALES COLOMBIA COMPRA 2020"/>
    <s v="Unión Temporal"/>
    <m/>
    <m/>
    <m/>
    <n v="19206000"/>
    <m/>
    <m/>
    <m/>
    <n v="19206000"/>
    <n v="0"/>
    <x v="93"/>
    <m/>
    <m/>
    <m/>
    <m/>
    <m/>
    <m/>
    <m/>
    <m/>
    <m/>
    <m/>
    <m/>
    <m/>
    <m/>
    <n v="0"/>
  </r>
  <r>
    <n v="0"/>
    <s v="OC-83389-2021"/>
    <x v="0"/>
    <n v="83389"/>
    <s v="https://colombiacompra.gov.co/tienda-virtual-del-estado-colombiano/ordenes-compra/83389"/>
    <x v="8"/>
    <x v="2"/>
    <s v="Acuerdo marco de precios "/>
    <s v="PRESTAR EL SERVICIO DE TRANSPORTE TERRESTRE DE PASAJEROS, CON EL FIN DE ATENDER LOS EVENTOS INSTITUCIONALES PROGRAMADOS POR LA ADMINISTRACIÓN LOCAL, EVENTOS Y ACTIVIDADES DE PROMOCIÓN Y PARTICIPACIÓN."/>
    <x v="0"/>
    <s v="Un Nuevo Contrato Social y Ambiental para la Bogotá del Siglo XXI"/>
    <n v="40"/>
    <x v="8"/>
    <x v="2"/>
    <n v="1674"/>
    <n v="1"/>
    <n v="901446013"/>
    <s v="UNION TEMPORAL ESPECIALES COLOMBIA COMPRA 2020"/>
    <s v="Unión Temporal"/>
    <m/>
    <m/>
    <m/>
    <n v="12964050"/>
    <m/>
    <m/>
    <m/>
    <n v="12964050"/>
    <n v="0"/>
    <x v="93"/>
    <m/>
    <m/>
    <m/>
    <m/>
    <m/>
    <m/>
    <m/>
    <m/>
    <m/>
    <m/>
    <m/>
    <m/>
    <m/>
    <n v="0"/>
  </r>
  <r>
    <n v="0"/>
    <s v="OC-83389-2021"/>
    <x v="0"/>
    <n v="83389"/>
    <s v="https://colombiacompra.gov.co/tienda-virtual-del-estado-colombiano/ordenes-compra/83389"/>
    <x v="8"/>
    <x v="2"/>
    <s v="Acuerdo marco de precios "/>
    <s v="PRESTAR EL SERVICIO DE TRANSPORTE TERRESTRE DE PASAJEROS, CON EL FIN DE ATENDER LOS EVENTOS INSTITUCIONALES PROGRAMADOS POR LA ADMINISTRACIÓN LOCAL, EVENTOS Y ACTIVIDADES DE PROMOCIÓN Y PARTICIPACIÓN."/>
    <x v="0"/>
    <s v="Un Nuevo Contrato Social y Ambiental para la Bogotá del Siglo XXI"/>
    <n v="48"/>
    <x v="18"/>
    <x v="2"/>
    <n v="1683"/>
    <n v="1"/>
    <n v="901446013"/>
    <s v="UNION TEMPORAL ESPECIALES COLOMBIA COMPRA 2020"/>
    <s v="Unión Temporal"/>
    <m/>
    <m/>
    <m/>
    <n v="20166300"/>
    <m/>
    <m/>
    <m/>
    <n v="20166300"/>
    <n v="0"/>
    <x v="93"/>
    <m/>
    <m/>
    <m/>
    <m/>
    <m/>
    <m/>
    <m/>
    <m/>
    <m/>
    <m/>
    <m/>
    <m/>
    <m/>
    <n v="0"/>
  </r>
  <r>
    <n v="0"/>
    <s v="OC-83389-2021"/>
    <x v="0"/>
    <n v="83389"/>
    <s v="https://colombiacompra.gov.co/tienda-virtual-del-estado-colombiano/ordenes-compra/83389"/>
    <x v="8"/>
    <x v="2"/>
    <s v="Acuerdo marco de precios "/>
    <s v="PRESTAR EL SERVICIO DE TRANSPORTE TERRESTRE DE PASAJEROS, CON EL FIN DE ATENDER LOS EVENTOS INSTITUCIONALES PROGRAMADOS POR LA ADMINISTRACIÓN LOCAL, EVENTOS Y ACTIVIDADES DE PROMOCIÓN Y PARTICIPACIÓN."/>
    <x v="0"/>
    <s v="Un Nuevo Contrato Social y Ambiental para la Bogotá del Siglo XXI"/>
    <n v="55"/>
    <x v="6"/>
    <x v="0"/>
    <n v="1691"/>
    <n v="1"/>
    <n v="901446013"/>
    <s v="UNION TEMPORAL ESPECIALES COLOMBIA COMPRA 2020"/>
    <s v="Unión Temporal"/>
    <m/>
    <m/>
    <m/>
    <n v="31209750"/>
    <m/>
    <m/>
    <m/>
    <n v="31209750"/>
    <n v="0"/>
    <x v="93"/>
    <m/>
    <m/>
    <m/>
    <m/>
    <m/>
    <m/>
    <m/>
    <m/>
    <m/>
    <m/>
    <m/>
    <m/>
    <m/>
    <n v="0"/>
  </r>
  <r>
    <n v="0"/>
    <s v="OC-83389-2021"/>
    <x v="0"/>
    <n v="83389"/>
    <s v="https://colombiacompra.gov.co/tienda-virtual-del-estado-colombiano/ordenes-compra/83389"/>
    <x v="8"/>
    <x v="2"/>
    <s v="Acuerdo marco de precios "/>
    <s v="PRESTAR EL SERVICIO DE TRANSPORTE TERRESTRE DE PASAJEROS, CON EL FIN DE ATENDER LOS EVENTOS INSTITUCIONALES PROGRAMADOS POR LA ADMINISTRACIÓN LOCAL, EVENTOS Y ACTIVIDADES DE PROMOCIÓN Y PARTICIPACIÓN."/>
    <x v="1"/>
    <s v="Un Nuevo Contrato Social y Ambiental para la Bogotá del Siglo XXI"/>
    <s v="No aplica"/>
    <x v="22"/>
    <x v="6"/>
    <m/>
    <n v="1"/>
    <n v="901446013"/>
    <s v="UNION TEMPORAL ESPECIALES COLOMBIA COMPRA 2020"/>
    <s v="Unión Temporal"/>
    <m/>
    <m/>
    <m/>
    <n v="14404500"/>
    <m/>
    <m/>
    <m/>
    <n v="14404500"/>
    <n v="0"/>
    <x v="93"/>
    <m/>
    <m/>
    <m/>
    <m/>
    <m/>
    <m/>
    <m/>
    <m/>
    <m/>
    <m/>
    <m/>
    <m/>
    <m/>
    <n v="0"/>
  </r>
  <r>
    <n v="1"/>
    <s v="OC-83390-2021"/>
    <x v="0"/>
    <n v="83390"/>
    <s v="https://colombiacompra.gov.co/tienda-virtual-del-estado-colombiano/ordenes-compra/83390/1"/>
    <x v="8"/>
    <x v="2"/>
    <s v="Acuerdo marco de precios "/>
    <s v="CONTRATAR LA COMPRA DE LA LICENCIA ANUAL (12 MESES) DE LA SUITE ADOBE A TRAVES DE LA CONTRATACION CON GRAN ALMACEN DE LA TVCE "/>
    <x v="1"/>
    <s v="Un Nuevo Contrato Social y Ambiental para la Bogotá del Siglo XXI"/>
    <s v="No aplica"/>
    <x v="22"/>
    <x v="6"/>
    <m/>
    <m/>
    <n v="830037946"/>
    <s v="PANAMERICANA LIBRERÍA Y PAPELERÍA S.A."/>
    <s v="Persona Jurídica"/>
    <m/>
    <m/>
    <m/>
    <n v="4668528"/>
    <m/>
    <m/>
    <m/>
    <n v="4668528"/>
    <n v="0"/>
    <x v="93"/>
    <m/>
    <m/>
    <m/>
    <m/>
    <m/>
    <m/>
    <m/>
    <m/>
    <m/>
    <m/>
    <m/>
    <m/>
    <m/>
    <n v="0"/>
  </r>
  <r>
    <n v="1"/>
    <s v="CIN-119-2019"/>
    <x v="1"/>
    <s v="FDLS-CMA-111-2019"/>
    <s v="https://community.secop.gov.co/Public/Tendering/OpportunityDetail/Index?noticeUID=CO1.NTC.864610&amp;isFromPublicArea=True&amp;isModal=False"/>
    <x v="6"/>
    <x v="4"/>
    <s v="No aplica"/>
    <s v="REALIZAR LA INTERVENTORÍA TÉCNICA, ADMINISTRATIVA, FINANCIERA, AMBIENTAL, SOCIAL, SISO Y JURÍDICA AL CONTRATO QUE RESULTE DEL PROCESO LICITATORIO FDLS-LP-095-2019, CUYO OBJETO ES: CONTRATAR LAS OBRAS PARA LA CONSERVACIÓN DE LA MALLA VIAL LOCAL DE SUMAPAZ, POR EL SISTEMA DE PRECIOS UNITARIOS FIJOS, SIN FORMULA DE REAJUSTE Y A MONTO AGOTABLE"/>
    <x v="0"/>
    <s v="Un Nuevo Contrato Social y Ambiental para la Bogotá del Siglo XXI"/>
    <n v="49"/>
    <x v="9"/>
    <x v="3"/>
    <n v="1688"/>
    <n v="7"/>
    <n v="901310016"/>
    <s v="CONSORCIO  INTERVIAL SUMAPAZ"/>
    <s v="Consorcio"/>
    <n v="79865330"/>
    <s v="LUDWIG PÁEZ MUÑOZ "/>
    <n v="0.5"/>
    <m/>
    <m/>
    <n v="1"/>
    <n v="179125690"/>
    <n v="179125690"/>
    <n v="0"/>
    <x v="94"/>
    <d v="2021-05-18T00:00:00"/>
    <d v="2021-05-24T00:00:00"/>
    <n v="6"/>
    <m/>
    <m/>
    <m/>
    <m/>
    <m/>
    <m/>
    <m/>
    <m/>
    <s v="X"/>
    <m/>
    <n v="0"/>
  </r>
  <r>
    <m/>
    <s v="CIN-119-2019"/>
    <x v="1"/>
    <s v="FDLS-CMA-111-2019"/>
    <s v="https://community.secop.gov.co/Public/Tendering/OpportunityDetail/Index?noticeUID=CO1.NTC.864610&amp;isFromPublicArea=True&amp;isModal=False"/>
    <x v="6"/>
    <x v="4"/>
    <s v="No aplica"/>
    <s v="REALIZAR LA INTERVENTORÍA TÉCNICA, ADMINISTRATIVA, FINANCIERA, AMBIENTAL, SOCIAL, SISO Y JURÍDICA AL CONTRATO QUE RESULTE DEL PROCESO LICITATORIO FDLS-LP-095-2019, CUYO OBJETO ES: CONTRATAR LAS OBRAS PARA LA CONSERVACIÓN DE LA MALLA VIAL LOCAL DE SUMAPAZ, POR EL SISTEMA DE PRECIOS UNITARIOS FIJOS, SIN FORMULA DE REAJUSTE Y A MONTO AGOTABLE"/>
    <x v="0"/>
    <s v="Un Nuevo Contrato Social y Ambiental para la Bogotá del Siglo XXI"/>
    <n v="49"/>
    <x v="9"/>
    <x v="3"/>
    <n v="1688"/>
    <n v="7"/>
    <n v="901310016"/>
    <s v="CONSORCIO  INTERVIAL SUMAPAZ"/>
    <s v="Consorcio"/>
    <n v="900674490"/>
    <s v="INGENIERÍA DEL FUTURO S.A.S "/>
    <n v="0.25"/>
    <m/>
    <m/>
    <m/>
    <m/>
    <n v="0"/>
    <n v="0"/>
    <x v="95"/>
    <m/>
    <m/>
    <m/>
    <m/>
    <m/>
    <m/>
    <m/>
    <m/>
    <m/>
    <m/>
    <m/>
    <m/>
    <m/>
    <s v="-"/>
  </r>
  <r>
    <m/>
    <s v="CIN-119-2019"/>
    <x v="1"/>
    <s v="FDLS-CMA-111-2019"/>
    <s v="https://community.secop.gov.co/Public/Tendering/OpportunityDetail/Index?noticeUID=CO1.NTC.864610&amp;isFromPublicArea=True&amp;isModal=False"/>
    <x v="6"/>
    <x v="4"/>
    <s v="No aplica"/>
    <s v="REALIZAR LA INTERVENTORÍA TÉCNICA, ADMINISTRATIVA, FINANCIERA, AMBIENTAL, SOCIAL, SISO Y JURÍDICA AL CONTRATO QUE RESULTE DEL PROCESO LICITATORIO FDLS-LP-095-2019, CUYO OBJETO ES: CONTRATAR LAS OBRAS PARA LA CONSERVACIÓN DE LA MALLA VIAL LOCAL DE SUMAPAZ, POR EL SISTEMA DE PRECIOS UNITARIOS FIJOS, SIN FORMULA DE REAJUSTE Y A MONTO AGOTABLE"/>
    <x v="0"/>
    <s v="Un Nuevo Contrato Social y Ambiental para la Bogotá del Siglo XXI"/>
    <n v="49"/>
    <x v="9"/>
    <x v="3"/>
    <n v="1688"/>
    <n v="7"/>
    <n v="901310016"/>
    <s v="CONSORCIO  INTERVIAL SUMAPAZ"/>
    <s v="Consorcio"/>
    <n v="830068724"/>
    <s v="ARA INGENIERÍA S.A.S "/>
    <n v="0.25"/>
    <m/>
    <m/>
    <m/>
    <m/>
    <n v="0"/>
    <n v="0"/>
    <x v="95"/>
    <m/>
    <m/>
    <m/>
    <m/>
    <m/>
    <m/>
    <m/>
    <m/>
    <m/>
    <m/>
    <m/>
    <m/>
    <m/>
    <s v="-"/>
  </r>
  <r>
    <n v="1"/>
    <s v="CIN-167-2019"/>
    <x v="1"/>
    <s v="FDLS-CMA-168-2019"/>
    <s v="https://community.secop.gov.co/Public/Tendering/OpportunityDetail/Index?noticeUID=CO1.NTC.953353&amp;isFromPublicArea=True&amp;isModal=False"/>
    <x v="6"/>
    <x v="4"/>
    <s v="No aplica"/>
    <s v="ADICIÓN 1. Y PRORROGA 1. AL CONTRATO QUE TIENE POR OBJETO REALIZAR LA INTERVENTORÍA TÉCNICA, ADMINISTRATIVA, FINANCIERA Y AMBIENTAL AL CONTRATO DERIVADO DE LA LICITACIÓN PÚBLICA FDLS-LP-142-2019, QUE TENDRÁ POR OBJETO PRESTACIÓN DEL SERVICIO DE MANTENIMIENTO DE LA MAQUINARIA Y VEHÍCULOS PESADOS DE PROPIEDAD, GUARDA Y/O TENENCIA DEL FONDO DE DESARROLLO LOCAL DE SUMAPAZ CON SUMINISTRO DE REPUESTOS, LLANTAS, INSUMOS, ACCESORIOS Y MANO DE OBRA"/>
    <x v="0"/>
    <s v="Un Nuevo Contrato Social y Ambiental para la Bogotá del Siglo XXI"/>
    <n v="49"/>
    <x v="9"/>
    <x v="3"/>
    <n v="1688"/>
    <n v="1"/>
    <n v="3096924"/>
    <s v="JAVIER ENRIQUE BUITRAGO GOMEZ_x0009_"/>
    <s v="Persona Natural"/>
    <m/>
    <m/>
    <m/>
    <m/>
    <m/>
    <n v="1"/>
    <n v="10921000"/>
    <n v="10921000"/>
    <n v="9828900"/>
    <x v="96"/>
    <d v="2021-02-08T00:00:00"/>
    <d v="2021-05-06T00:00:00"/>
    <n v="87"/>
    <m/>
    <m/>
    <m/>
    <m/>
    <m/>
    <m/>
    <m/>
    <m/>
    <s v="X"/>
    <m/>
    <n v="0.9"/>
  </r>
  <r>
    <n v="0"/>
    <s v="CIN-167-2019"/>
    <x v="1"/>
    <s v="FDLS-CMA-168-2019"/>
    <s v="https://community.secop.gov.co/Public/Tendering/OpportunityDetail/Index?noticeUID=CO1.NTC.953353&amp;isFromPublicArea=True&amp;isModal=False"/>
    <x v="6"/>
    <x v="4"/>
    <s v="No aplica"/>
    <s v="ADICIÓN 2. Y PRORROGA 2. AL CONTRATO QUE TIENE POR OBJETO REALIZAR LA INTERVENTORÍA TÉCNICA, ADMINISTRATIVA, FINANCIERA Y AMBIENTAL AL CONTRATO DERIVADO DE LA LICITACIÓN PÚBLICA FDLS-LP-142-2019, QUE TENDRÁ POR OBJETO PRESTACIÓN DEL SERVICIO DE MANTENIMIENTO DE LA MAQUINARIA Y VEHÍCULOS PESADOS DE PROPIEDAD, GUARDA Y/O TENENCIA DEL FONDO DE DESARROLLO LOCAL DE SUMAPAZ CON SUMINISTRO DE REPUESTOS, LLANTAS, INSUMOS, ACCESORIOS Y MANO DE OBRA"/>
    <x v="0"/>
    <s v="Un Nuevo Contrato Social y Ambiental para la Bogotá del Siglo XXI"/>
    <n v="49"/>
    <x v="9"/>
    <x v="3"/>
    <n v="1688"/>
    <n v="1"/>
    <n v="3096924"/>
    <s v="JAVIER ENRIQUE BUITRAGO GOMEZ_x0009_"/>
    <s v="Persona Natural"/>
    <m/>
    <m/>
    <m/>
    <m/>
    <m/>
    <n v="1"/>
    <n v="5460500"/>
    <n v="5460500"/>
    <n v="4914650"/>
    <x v="97"/>
    <d v="2021-04-06T00:00:00"/>
    <d v="2021-05-06T00:00:00"/>
    <n v="30"/>
    <m/>
    <m/>
    <m/>
    <m/>
    <m/>
    <m/>
    <m/>
    <m/>
    <s v="X"/>
    <m/>
    <n v="0.90003662668253825"/>
  </r>
  <r>
    <n v="1"/>
    <s v="CIN-180-2019"/>
    <x v="1"/>
    <s v="FDLS-CMA-197-2019"/>
    <s v="https://community.secop.gov.co/Public/Tendering/OpportunityDetail/Index?noticeUID=CO1.NTC.998642&amp;isFromPublicArea=True&amp;isModal=False"/>
    <x v="6"/>
    <x v="4"/>
    <s v="No aplica"/>
    <s v="REALIZAR LA INTERVENTORÍA TÉCNICA, ADMINISTRATIVA, FINANCIERA, JURIDICA, AMBIENTAL Y SISO AL CONTRATO QUE RESULTE DEL PROCESO LICITATORIO FDLS-LP-188-2019, CUYO OBJETO ES: REALIZAR EL DIAGNOSTICO, DEMOLICION, CONSTRUCCION, MANTENIMIENTO Y REPARACIONES LOCATIVAS DE LOS SALONES COMUNALES Y/O EQUIPAMIENTOS COMUNITARIOS POR EL SISTEMA DE PRECIOS FIJOS SIN FORMULA DE REAJUSTE, EN LA LOCALIDAD DE SUMAPAZ, DC"/>
    <x v="0"/>
    <s v="Un Nuevo Contrato Social y Ambiental para la Bogotá del Siglo XXI"/>
    <n v="55"/>
    <x v="6"/>
    <x v="0"/>
    <n v="1691"/>
    <n v="2"/>
    <n v="901351433"/>
    <s v="CONSORCIO MAJOPE"/>
    <s v="Consorcio"/>
    <n v="8300779020"/>
    <s v="CONSTRUCTORA HEFUS LIMITADA "/>
    <n v="0.5"/>
    <m/>
    <m/>
    <n v="1"/>
    <n v="49452038"/>
    <n v="49452038"/>
    <n v="28506924"/>
    <x v="98"/>
    <d v="2021-03-09T00:00:00"/>
    <d v="2021-05-09T00:00:00"/>
    <n v="61"/>
    <m/>
    <m/>
    <m/>
    <m/>
    <m/>
    <m/>
    <m/>
    <m/>
    <s v="X"/>
    <m/>
    <n v="0.57645599964959993"/>
  </r>
  <r>
    <n v="0"/>
    <s v="CIN-180-2019"/>
    <x v="1"/>
    <s v="FDLS-CMA-197-2019"/>
    <s v="https://community.secop.gov.co/Public/Tendering/OpportunityDetail/Index?noticeUID=CO1.NTC.998642&amp;isFromPublicArea=True&amp;isModal=False"/>
    <x v="6"/>
    <x v="4"/>
    <s v="No aplica"/>
    <s v="REALIZAR LA INTERVENTORÍA TÉCNICA, ADMINISTRATIVA, FINANCIERA, JURIDICA, AMBIENTAL Y SISO AL CONTRATO QUE RESULTE DEL PROCESO LICITATORIO FDLS-LP-188-2019, CUYO OBJETO ES: REALIZAR EL DIAGNOSTICO, DEMOLICION, CONSTRUCCION, MANTENIMIENTO Y REPARACIONES LOCATIVAS DE LOS SALONES COMUNALES Y/O EQUIPAMIENTOS COMUNITARIOS POR EL SISTEMA DE PRECIOS FIJOS SIN FORMULA DE REAJUSTE, EN LA LOCALIDAD DE SUMAPAZ, DC"/>
    <x v="0"/>
    <s v="Un Nuevo Contrato Social y Ambiental para la Bogotá del Siglo XXI"/>
    <n v="55"/>
    <x v="6"/>
    <x v="0"/>
    <n v="1691"/>
    <n v="2"/>
    <n v="901351433"/>
    <s v="CONSORCIO MAJOPE"/>
    <s v="Consorcio"/>
    <n v="79865330"/>
    <s v="LUDWIG PAEZ MUÑOZ "/>
    <n v="0.5"/>
    <m/>
    <m/>
    <m/>
    <m/>
    <n v="0"/>
    <n v="0"/>
    <x v="98"/>
    <d v="2021-03-09T00:00:00"/>
    <d v="2021-05-09T00:00:00"/>
    <m/>
    <m/>
    <m/>
    <m/>
    <m/>
    <m/>
    <m/>
    <m/>
    <m/>
    <m/>
    <m/>
    <s v="-"/>
  </r>
  <r>
    <n v="1"/>
    <s v="CIN-181-2019"/>
    <x v="1"/>
    <s v="FDLS-CMA-196-2019"/>
    <s v="https://community.secop.gov.co/Public/Tendering/OpportunityDetail/Index?noticeUID=CO1.NTC.997434&amp;isFromPublicArea=True&amp;isModal=False"/>
    <x v="6"/>
    <x v="4"/>
    <s v="No aplica"/>
    <s v="REALIZAR LA INTERVENTORÍA TÉCNICA, ADMINISTRATIVA, FINANCIERA, AMBIENTAL, SOCIAL, SISO Y JURÍDICA AL CONTRATO QUE RESULTE DEL PROCESO LICITATORIO, CUYO OBJETO ES: REALIZAR POR EL SISTEMA DE PRECIOS UNITARIOS FIJOS SIN FORMULA DE REAJUSTE Y A MONTO AGOTABLE, EL RECONOCIMIENTO, VERIFICACIÓN Y DIAGNÓSTICOS ASI COMO LAS OBRAS DE MANTENIMIENTO REQUERIDAS PARA LA ADECUACIÓN, REHABILITACIÓN Y FUNCIONAMIENTO DE LOS SISTEMAS DE ACUEDUCTOS VEREDALES EN LA LOCALIDAD DE SUMAPAZ"/>
    <x v="0"/>
    <s v="Un Nuevo Contrato Social y Ambiental para la Bogotá del Siglo XXI"/>
    <n v="37"/>
    <x v="19"/>
    <x v="4"/>
    <n v="1668"/>
    <n v="1"/>
    <n v="901350924"/>
    <s v="CONSORCIO ORION 126"/>
    <s v="Consorcio"/>
    <n v="900245275"/>
    <s v="HIDROS DE COLOMBIA S.A.S. "/>
    <n v="0.5"/>
    <m/>
    <m/>
    <n v="1"/>
    <n v="85403685"/>
    <n v="85403685"/>
    <n v="64267758"/>
    <x v="99"/>
    <d v="2021-06-10T00:00:00"/>
    <d v="2021-09-11T00:00:00"/>
    <n v="93"/>
    <m/>
    <m/>
    <m/>
    <m/>
    <m/>
    <m/>
    <m/>
    <m/>
    <s v="X"/>
    <m/>
    <n v="0.75251738844758276"/>
  </r>
  <r>
    <n v="0"/>
    <s v="CIN-181-2019"/>
    <x v="1"/>
    <s v="FDLS-CMA-196-2019"/>
    <s v="https://community.secop.gov.co/Public/Tendering/OpportunityDetail/Index?noticeUID=CO1.NTC.997434&amp;isFromPublicArea=True&amp;isModal=False"/>
    <x v="6"/>
    <x v="4"/>
    <s v="No aplica"/>
    <s v="REALIZAR LA INTERVENTORÍA TÉCNICA, ADMINISTRATIVA, FINANCIERA, AMBIENTAL, SOCIAL, SISO Y JURÍDICA AL CONTRATO QUE RESULTE DEL PROCESO LICITATORIO, CUYO OBJETO ES: REALIZAR POR EL SISTEMA DE PRECIOS UNITARIOS FIJOS SIN FORMULA DE REAJUSTE Y A MONTO AGOTABLE, EL RECONOCIMIENTO, VERIFICACIÓN Y DIAGNÓSTICOS ASI COMO LAS OBRAS DE MANTENIMIENTO REQUERIDAS PARA LA ADECUACIÓN, REHABILITACIÓN Y FUNCIONAMIENTO DE LOS SISTEMAS DE ACUEDUCTOS VEREDALES EN LA LOCALIDAD DE SUMAPAZ"/>
    <x v="0"/>
    <s v="Un Nuevo Contrato Social y Ambiental para la Bogotá del Siglo XXI"/>
    <n v="37"/>
    <x v="19"/>
    <x v="4"/>
    <n v="1668"/>
    <n v="1"/>
    <n v="901350924"/>
    <s v="CONSORCIO ORION 126"/>
    <s v="Consorcio"/>
    <n v="816000029"/>
    <s v="AGUASANITARIAS S.A.S. "/>
    <n v="0.5"/>
    <m/>
    <m/>
    <m/>
    <m/>
    <n v="0"/>
    <n v="0"/>
    <x v="99"/>
    <d v="2021-06-10T00:00:00"/>
    <d v="2021-09-11T00:00:00"/>
    <m/>
    <m/>
    <m/>
    <m/>
    <m/>
    <m/>
    <m/>
    <m/>
    <m/>
    <m/>
    <m/>
    <s v="-"/>
  </r>
  <r>
    <n v="1"/>
    <s v="CIN-183-2019"/>
    <x v="1"/>
    <s v="FDLS-MC-200-2019"/>
    <s v="https://community.secop.gov.co/Public/Tendering/OpportunityDetail/Index?noticeUID=CO1.NTC.1013206&amp;isFromPublicArea=True&amp;isModal=False"/>
    <x v="6"/>
    <x v="1"/>
    <s v="No aplica"/>
    <s v="ADICIÓN PARA  REALIZAR LA INTERVENTORIATECNICA, ADMINISTRATIVA, FINANCIERA JURIDICA Y AMBIENTAL AL CONTRATO QUE DERIVA EL PROCESO FDLS-SAMC190-2019 CUYO OBJETO ES PRESTAR LOS SERVICIOSPARA LA ORGANIZACIÓN, COORDINACION Y EJECUCION DE LA TERCERA FASE DE LA ESCUELA DE FORMACION ARTISTICA Y CULTURAL DE SUMAPAZ (EFACS III)."/>
    <x v="0"/>
    <s v="Un Nuevo Contrato Social y Ambiental para la Bogotá del Siglo XXI"/>
    <n v="21"/>
    <x v="17"/>
    <x v="1"/>
    <n v="1633"/>
    <n v="4"/>
    <n v="52268409"/>
    <s v="LORENA MENDEZ VALLEJO"/>
    <s v="Persona Natural"/>
    <m/>
    <m/>
    <m/>
    <m/>
    <m/>
    <n v="1"/>
    <n v="3506250"/>
    <n v="3506250"/>
    <n v="3506250"/>
    <x v="100"/>
    <d v="2021-07-14T00:00:00"/>
    <d v="2021-09-11T00:00:00"/>
    <n v="59"/>
    <m/>
    <m/>
    <m/>
    <m/>
    <m/>
    <m/>
    <m/>
    <m/>
    <s v="X"/>
    <m/>
    <n v="1"/>
  </r>
  <r>
    <n v="1"/>
    <s v="CSE-133-2020"/>
    <x v="2"/>
    <s v="FDLS-CSE-091-2020"/>
    <s v="https://community.secop.gov.co/Public/Tendering/OpportunityDetail/Index?noticeUID=CO1.NTC.1287243&amp;isFromPublicArea=True&amp;isModal=False"/>
    <x v="3"/>
    <x v="2"/>
    <s v="Selección abreviada por menor cuantía "/>
    <s v="CONTRATAR LOS SEGUROS QUE AMPAREN LOS INTERESES PATRIMONIALES ACTUALES Y FUTUROS, ASÍ COMO LOS BIENES DE PROPIEDAD DE LA ALCALDIA LOCAL DE SUMAPAZ, QUE ESTÉN BAJO SU RESPONSABILIDAD Y CUSTODIA Y AQUELLOS QUE SEAN ADQUIRIDOS PARA DESARROLLAR LAS FUNCIONES INHERENTES A SU ACTIVIDAD, ASI COMO CUALQUIER OTRA PÓLIZA DE SEGUROS QUE REQUIERA LA ENTIDAD EN EL DESARROLLO DE SU ACTIVIDAD"/>
    <x v="1"/>
    <s v="Un Nuevo Contrato Social y Ambiental para la Bogotá del Siglo XXI"/>
    <s v="No aplica"/>
    <x v="16"/>
    <x v="5"/>
    <m/>
    <n v="1"/>
    <n v="860524654"/>
    <s v="ASEGURADORA SOLIDARIA DE COLOMBIA ENTIDAD COOPERATIVA"/>
    <s v="Persona Jurídica"/>
    <m/>
    <m/>
    <m/>
    <m/>
    <m/>
    <n v="1"/>
    <n v="1886400"/>
    <n v="1886400"/>
    <n v="1886400"/>
    <x v="101"/>
    <d v="2021-05-10T00:00:00"/>
    <d v="2021-06-10T00:00:00"/>
    <n v="31"/>
    <m/>
    <m/>
    <m/>
    <m/>
    <m/>
    <m/>
    <m/>
    <m/>
    <s v="X"/>
    <m/>
    <n v="1"/>
  </r>
  <r>
    <n v="0"/>
    <s v="CSE-133-2020"/>
    <x v="2"/>
    <s v="FDLS-CSE-091-2020"/>
    <s v="https://community.secop.gov.co/Public/Tendering/OpportunityDetail/Index?noticeUID=CO1.NTC.1287243&amp;isFromPublicArea=True&amp;isModal=False"/>
    <x v="3"/>
    <x v="2"/>
    <s v="Selección abreviada por menor cuantía "/>
    <s v="CONTRATAR LOS SEGUROS QUE AMPAREN LOS INTERESES PATRIMONIALES ACTUALES Y FUTUROS, ASÍ COMO LOS BIENES DE PROPIEDAD DE LA ALCALDIA LOCAL DE SUMAPAZ, QUE ESTÉN BAJO SU RESPONSABILIDAD Y CUSTODIA Y AQUELLOS QUE SEAN ADQUIRIDOS PARA DESARROLLAR LAS FUNCIONES INHERENTES A SU ACTIVIDAD, ASI COMO CUALQUIER OTRA PÓLIZA DE SEGUROS QUE REQUIERA LA ENTIDAD EN EL DESARROLLO DE SU ACTIVIDAD"/>
    <x v="1"/>
    <s v="Un Nuevo Contrato Social y Ambiental para la Bogotá del Siglo XXI"/>
    <s v="No aplica"/>
    <x v="16"/>
    <x v="5"/>
    <m/>
    <n v="1"/>
    <n v="860524654"/>
    <s v="ASEGURADORA SOLIDARIA DE COLOMBIA ENTIDAD COOPERATIVA"/>
    <s v="Persona Jurídica"/>
    <m/>
    <m/>
    <m/>
    <m/>
    <m/>
    <n v="1"/>
    <n v="4619614"/>
    <n v="4619614"/>
    <n v="4619614"/>
    <x v="102"/>
    <d v="2021-05-13T00:00:00"/>
    <d v="2021-06-10T00:00:00"/>
    <n v="28"/>
    <m/>
    <m/>
    <m/>
    <m/>
    <m/>
    <m/>
    <m/>
    <m/>
    <s v="X"/>
    <m/>
    <n v="1"/>
  </r>
  <r>
    <n v="1"/>
    <s v="CPS-168-2020"/>
    <x v="2"/>
    <s v="FDLS-CD-171-2020"/>
    <s v="https://community.secop.gov.co/Public/Tendering/OpportunityDetail/Index?noticeUID=CO1.NTC.1372047&amp;isFromPublicArea=True&amp;isModal=False"/>
    <x v="0"/>
    <x v="0"/>
    <s v="Prestación de servicios profesionales y de apoyo a la gestión, o para la ejecución de trabajos artísticos que sólo puedan encomendarse a determinadas personas naturales;"/>
    <s v="ADICIÓN Y PRÓRROGA NO. 2 AL CONTRATO CPS-168-2020,PRESTAR SUS SERVICIOS COMO TÉCNICO DE APOYO ADMINISTRATIVO AL ÁREA DE GESTIÓN DE DESARROLLO LOCAL DE LA ALCALDÍA LOCAL DE SUMAPAZ"/>
    <x v="0"/>
    <s v="Un Nuevo Contrato Social y Ambiental para la Bogotá del Siglo XXI"/>
    <n v="57"/>
    <x v="0"/>
    <x v="0"/>
    <n v="1696"/>
    <m/>
    <n v="52603721"/>
    <s v="SANDRA MILENA RODRIGUEZ SASTOQUE"/>
    <s v="Persona Natural"/>
    <m/>
    <m/>
    <m/>
    <m/>
    <m/>
    <n v="1"/>
    <n v="4876666"/>
    <n v="4876666"/>
    <n v="4876666"/>
    <x v="103"/>
    <d v="2021-05-31T00:00:00"/>
    <d v="2021-07-08T00:00:00"/>
    <n v="38"/>
    <m/>
    <m/>
    <m/>
    <m/>
    <m/>
    <m/>
    <m/>
    <m/>
    <s v="X"/>
    <m/>
    <n v="1"/>
  </r>
  <r>
    <n v="1"/>
    <s v="CPS-174-2020"/>
    <x v="2"/>
    <s v="FDLS-MC-169-2020"/>
    <s v="https://community.secop.gov.co/Public/Tendering/OpportunityDetail/Index?noticeUID=CO1.NTC.1362591&amp;isFromPublicArea=True&amp;isModal=False"/>
    <x v="1"/>
    <x v="1"/>
    <s v="No aplica"/>
    <s v="ADICIÓN Y PRORROGA NO. 1 DEL CONTRATO DE PRESTACIÓN DE SERVICIOS No. CPS-174-2020, CUYO OBJETO ES: PRESTAR LOS SERVICIOS DE MONITOREO VEHICULAR INTEGRAL POR GPS PARA LOS VEHÍCULOS DE PROPIEDAD O TENENCIA DEL FONDO DE DESARROLLO LOCAL DE SUMAPAZ"/>
    <x v="0"/>
    <s v="Un Nuevo Contrato Social y Ambiental para la Bogotá del Siglo XXI"/>
    <n v="57"/>
    <x v="0"/>
    <x v="0"/>
    <n v="1696"/>
    <n v="3"/>
    <n v="900465924"/>
    <s v="VISATEL DE COLOMBIA SAS"/>
    <s v="Persona Jurídica"/>
    <m/>
    <m/>
    <m/>
    <m/>
    <m/>
    <n v="1"/>
    <n v="7175000"/>
    <n v="7175000"/>
    <n v="6047479"/>
    <x v="104"/>
    <d v="2021-04-28T00:00:00"/>
    <d v="2021-10-06T00:00:00"/>
    <n v="161"/>
    <m/>
    <m/>
    <m/>
    <m/>
    <m/>
    <m/>
    <m/>
    <m/>
    <s v="X"/>
    <m/>
    <n v="0.84285421602787458"/>
  </r>
  <r>
    <n v="1"/>
    <s v="CPS-220-2020"/>
    <x v="2"/>
    <s v="FDLS-SAMC-135-2020"/>
    <s v="https://community.secop.gov.co/Public/Tendering/OpportunityDetail/Index?noticeUID=CO1.NTC.1417279&amp;isFromPublicArea=True&amp;isModal=False"/>
    <x v="1"/>
    <x v="2"/>
    <s v="Selección abreviada por menor cuantía "/>
    <s v="PRESTAR EL SERVICIO DE MANTENIMIENTO PREVENTIVO Y CORRECTIVO DE LOS VEHÍCULOS LIVIANOS DE PROPIEDAD, GUARDA O TENENCIA DEL FONDO DE DESARROLLO LOCAL DE SUMAPAZ CON SUMINISTRO DE REPUESTOS, LLANTAS, INSUMOS Y MANO DE OBRA"/>
    <x v="1"/>
    <s v="Un Nuevo Contrato Social y Ambiental para la Bogotá del Siglo XXI"/>
    <s v="No aplica"/>
    <x v="16"/>
    <x v="5"/>
    <m/>
    <n v="10"/>
    <n v="860515236"/>
    <s v="PRECAR LTDA SAS"/>
    <s v="Persona Jurídica"/>
    <m/>
    <m/>
    <m/>
    <m/>
    <m/>
    <n v="1"/>
    <n v="64012338"/>
    <n v="64012338"/>
    <n v="42776094"/>
    <x v="86"/>
    <d v="2021-04-30T00:00:00"/>
    <d v="2021-08-24T00:00:00"/>
    <n v="116"/>
    <m/>
    <m/>
    <m/>
    <m/>
    <m/>
    <m/>
    <m/>
    <m/>
    <m/>
    <m/>
    <n v="0.66824764313404705"/>
  </r>
  <r>
    <n v="1"/>
    <s v="CPS-231-2020"/>
    <x v="2"/>
    <s v="FDLS-CD-234-2020"/>
    <s v="https://www.contratos.gov.co/consultas/detalleProceso.do?numConstancia=20-22-19211&amp;g-recaptcha-response=03AGdBq26p7lpLaQhPOCFOGtSJezR2bzdfjzMPoUgz3D0liMWF0_Wd_FAtrazq4GjBjMWsxMEE9hHgFUHAcBU3rL2LNoGQAAixtOad3tOUTAq0EDFhRxGJCklB-EpfXd-doNTJpmQENqveRiHza2hZaJlWa-1pU0x0V4ahmwFWkMzVh2TpSJ8xdFhI_GVbgq-QiUtrn-mXU6jFBDTZyvQxQOSf5Uu4FcTL5uzZnE7XiyLLrJFRjrcD1Q2ZUhq5Pu0l63XyGO_UHz7SXIeW5RcyENZkDm7BeE9NJ-Xc48DJvy_ncDX-MMr_vkMu7ZFGFKoSTinFyM7AwgyVYMBFhTv-z3OVf3gssQh5Z85Am7OT_4N3p8h0lSENUcYHiZ1FZMvy3DxoW-FT-MOLHE03hbIYTXlHs3fZaFfaYziYpr3OTBkhliUN9FVinU4a5D3o715OcZiFlYiJ69FqRgTqlTDA_NBaF6snLX6zjA"/>
    <x v="1"/>
    <x v="0"/>
    <s v="Urgencia manifiesta"/>
    <s v="ADICION LA CORPORACIÓN COLOMBIA INTERNACIONAL – CCI, SE OBLIGA A PRESTAR SUS SERVICIOS PARA LLEVAR A CABO LA IMPLEMENTACIÓN A TRAVÉS DE UNA INTERVENCIÓN INTEGRAL PARA LLEVAR A CABO LA REACTIVACIÓN ECONÓMICA RURAL, A TRAVÉS DE LAS ACCIONES DE FORTALECIMIENTO PRODUCTIVO, COMERCIAL Y GESTIÓN DE LOS PLANES DE EXTENSIÓN AGROPECUARIA, DENTRO DEL PROGRAMA DE FORTALECIMIENTO DEL CORAZÓN RURAL CPS 231-2020 Y CPS 006-2020."/>
    <x v="0"/>
    <s v="Un Nuevo Contrato Social y Ambiental para la Bogotá del Siglo XXI"/>
    <n v="6"/>
    <x v="3"/>
    <x v="1"/>
    <n v="1637"/>
    <m/>
    <n v="800186585"/>
    <s v="CORPORACION COLOMBIA INTERNACIONAL CCI"/>
    <s v="Persona Jurídica"/>
    <m/>
    <m/>
    <m/>
    <m/>
    <m/>
    <n v="1"/>
    <n v="579247000"/>
    <n v="579247000"/>
    <n v="0"/>
    <x v="105"/>
    <d v="2021-11-29T00:00:00"/>
    <d v="2022-04-30T00:00:00"/>
    <n v="152"/>
    <m/>
    <m/>
    <m/>
    <m/>
    <m/>
    <m/>
    <m/>
    <s v="X"/>
    <m/>
    <m/>
    <n v="0"/>
  </r>
  <r>
    <n v="1"/>
    <s v="CIA-255-2020"/>
    <x v="2"/>
    <s v="FDLS-CD-272-2020."/>
    <s v="https://community.secop.gov.co/Public/Tendering/OpportunityDetail/Index?noticeUID=CO1.NTC.1611235&amp;isFromPublicArea=True&amp;isModal=False"/>
    <x v="4"/>
    <x v="0"/>
    <s v="Contratos interadministrativos"/>
    <s v="AUNAR ESFUERZOS TÉCNICOS, ADMINISTRATIVOS Y FINANCIEROS PARA LA CREACIÓN DEL EQUIPO COMUNITARIO DE RESPUESTA EN EMERGENCIAS (ECRE) CON CONOCIMIENTOS ADICIONALES EN MEDIOS DE VIDA Y CONSERVACIÓN AMBIENTAL EN LA LOCALIDAD DE SUMAPAZ"/>
    <x v="0"/>
    <s v="Un Nuevo Contrato Social y Ambiental para la Bogotá del Siglo XXI"/>
    <n v="55"/>
    <x v="6"/>
    <x v="0"/>
    <n v="1691"/>
    <m/>
    <n v="860070301"/>
    <s v="CRUZ ROJA BOGOTA SECCIONAL CUNDINAMARCA Y BOGOTA"/>
    <s v="Persona Jurídica"/>
    <m/>
    <m/>
    <m/>
    <m/>
    <m/>
    <n v="1"/>
    <n v="24014192"/>
    <n v="24014192"/>
    <n v="24014192"/>
    <x v="22"/>
    <d v="2021-03-11T00:00:00"/>
    <d v="2021-05-11T00:00:00"/>
    <n v="61"/>
    <m/>
    <m/>
    <m/>
    <m/>
    <m/>
    <m/>
    <m/>
    <m/>
    <s v="X"/>
    <m/>
    <n v="1"/>
  </r>
  <r>
    <n v="1"/>
    <s v="CPS-271-2020"/>
    <x v="2"/>
    <s v="FDLS-SAMC-254-2020"/>
    <s v="https://community.secop.gov.co/Public/Tendering/OpportunityDetail/Index?noticeUID=CO1.NTC.1576109&amp;isFromPublicArea=True&amp;isModal=False"/>
    <x v="1"/>
    <x v="2"/>
    <s v="Selección abreviada por menor cuantía "/>
    <s v="PRESTAR EL SERVICIO DE TRANSPORTE TERRESTRE DE PASAJEROS, CON EL FIN DE ATENDER LOS EVENTOS INSTITUCIONALES PROGRAMADOS POR LA ADMINISTRACIÓN LOCAL, EVENTOS Y ACTIVIDADES DE PROMOCIÓN Y PARTICIPACIÓN"/>
    <x v="1"/>
    <s v="Un Nuevo Contrato Social y Ambiental para la Bogotá del Siglo XXI"/>
    <s v="No aplica"/>
    <x v="22"/>
    <x v="6"/>
    <m/>
    <n v="9"/>
    <n v="830117701"/>
    <s v="TRANSPORTES ESPECIALES FSG SAS"/>
    <s v="Persona Jurídica"/>
    <m/>
    <m/>
    <m/>
    <m/>
    <m/>
    <n v="1"/>
    <n v="25000000"/>
    <n v="25000000"/>
    <n v="0"/>
    <x v="76"/>
    <d v="2021-10-28T00:00:00"/>
    <d v="2021-12-07T00:00:00"/>
    <n v="40"/>
    <m/>
    <m/>
    <m/>
    <m/>
    <m/>
    <m/>
    <m/>
    <m/>
    <m/>
    <m/>
    <n v="0"/>
  </r>
  <r>
    <n v="1"/>
    <s v="COP-277-2020"/>
    <x v="2"/>
    <s v="FDLS-LP-259-2020."/>
    <s v="https://community.secop.gov.co/Public/Tendering/OpportunityDetail/Index?noticeUID=CO1.NTC.1578702&amp;isFromPublicArea=True&amp;isModal=False"/>
    <x v="9"/>
    <x v="3"/>
    <s v="No aplica"/>
    <s v="ADICION Y PRORROGA REALIZAR POR EL SISTEMA DE PRECIOS UNITARIOS FIJOS SIN FORMULA DE REAJUSTE, LA IMPLEMENTACIÓN DE MODELOS DE BIOINGENIERÍA Y SU EJECUCIÓN PARA LA RESTAURACIÓN Y RECUPERACIÓN DE ZONAS CON PROCESOS DE EROCIÓN O FENÓMENOS DE REMOCIÓN EN MASA EN LA LOCALIDAD DE SUMAPAZ COP 277-2020."/>
    <x v="0"/>
    <s v="Un Nuevo Contrato Social y Ambiental para la Bogotá del Siglo XXI"/>
    <n v="30"/>
    <x v="10"/>
    <x v="4"/>
    <n v="1652"/>
    <n v="3"/>
    <n v="901442968"/>
    <s v="CONSORCIO MANVIALES_x000a_BIOINGENIERIA"/>
    <s v="Consorcio"/>
    <n v="8305097503"/>
    <s v="MANTENIMIENTOS VIALES SAS"/>
    <n v="0.7"/>
    <m/>
    <m/>
    <n v="1"/>
    <n v="655139732"/>
    <n v="655139732"/>
    <n v="0"/>
    <x v="79"/>
    <d v="2021-12-16T00:00:00"/>
    <d v="2022-03-16T00:00:00"/>
    <n v="90"/>
    <m/>
    <m/>
    <m/>
    <m/>
    <m/>
    <m/>
    <m/>
    <s v="X"/>
    <m/>
    <m/>
    <n v="0"/>
  </r>
  <r>
    <n v="0"/>
    <s v="COP-277-2020"/>
    <x v="2"/>
    <s v="FDLS-LP-259-2020."/>
    <s v="https://community.secop.gov.co/Public/Tendering/OpportunityDetail/Index?noticeUID=CO1.NTC.1578702&amp;isFromPublicArea=True&amp;isModal=False"/>
    <x v="9"/>
    <x v="3"/>
    <s v="No aplica"/>
    <s v="ADICION Y PRORROGA REALIZAR POR EL SISTEMA DE PRECIOS UNITARIOS FIJOS SIN FORMULA DE REAJUSTE, LA IMPLEMENTACIÓN DE MODELOS DE BIOINGENIERÍA Y SU EJECUCIÓN PARA LA RESTAURACIÓN Y RECUPERACIÓN DE ZONAS CON PROCESOS DE EROCIÓN O FENÓMENOS DE REMOCIÓN EN MASA EN LA LOCALIDAD DE SUMAPAZ COP 277-2020."/>
    <x v="0"/>
    <s v="Un Nuevo Contrato Social y Ambiental para la Bogotá del Siglo XXI"/>
    <n v="30"/>
    <x v="10"/>
    <x v="4"/>
    <n v="1652"/>
    <n v="3"/>
    <n v="901442968"/>
    <s v="CONSORCIO MANVIALES_x000a_BIOINGENIERIA"/>
    <s v="Consorcio"/>
    <n v="79125314"/>
    <s v="ALEJANDRO SALAMANCA DELGADO"/>
    <n v="0.15"/>
    <m/>
    <m/>
    <m/>
    <m/>
    <n v="0"/>
    <n v="0"/>
    <x v="79"/>
    <d v="2021-12-16T00:00:00"/>
    <d v="2022-03-16T00:00:00"/>
    <m/>
    <m/>
    <m/>
    <m/>
    <m/>
    <m/>
    <m/>
    <m/>
    <m/>
    <m/>
    <m/>
    <s v="-"/>
  </r>
  <r>
    <n v="0"/>
    <s v="COP-277-2020"/>
    <x v="2"/>
    <s v="FDLS-LP-259-2020."/>
    <s v="https://community.secop.gov.co/Public/Tendering/OpportunityDetail/Index?noticeUID=CO1.NTC.1578702&amp;isFromPublicArea=True&amp;isModal=False"/>
    <x v="9"/>
    <x v="3"/>
    <s v="No aplica"/>
    <s v="ADICION Y PRORROGA REALIZAR POR EL SISTEMA DE PRECIOS UNITARIOS FIJOS SIN FORMULA DE REAJUSTE, LA IMPLEMENTACIÓN DE MODELOS DE BIOINGENIERÍA Y SU EJECUCIÓN PARA LA RESTAURACIÓN Y RECUPERACIÓN DE ZONAS CON PROCESOS DE EROCIÓN O FENÓMENOS DE REMOCIÓN EN MASA EN LA LOCALIDAD DE SUMAPAZ COP 277-2020."/>
    <x v="0"/>
    <s v="Un Nuevo Contrato Social y Ambiental para la Bogotá del Siglo XXI"/>
    <n v="30"/>
    <x v="10"/>
    <x v="4"/>
    <n v="1652"/>
    <n v="3"/>
    <n v="901442968"/>
    <s v="CONSORCIO MANVIALES_x000a_BIOINGENIERIA"/>
    <s v="Consorcio"/>
    <n v="91219285"/>
    <s v="FIDEL DIAZ RESTREPO "/>
    <n v="0.15"/>
    <m/>
    <m/>
    <m/>
    <m/>
    <n v="0"/>
    <n v="0"/>
    <x v="79"/>
    <d v="2021-12-16T00:00:00"/>
    <d v="2022-03-16T00:00:00"/>
    <m/>
    <m/>
    <m/>
    <m/>
    <m/>
    <m/>
    <m/>
    <m/>
    <m/>
    <m/>
    <m/>
    <s v="-"/>
  </r>
  <r>
    <n v="1"/>
    <s v="CPS-278-2020"/>
    <x v="2"/>
    <s v="FDLS-LP-262-2020"/>
    <s v="https://community.secop.gov.co/Public/Tendering/OpportunityDetail/Index?noticeUID=CO1.NTC.1586435&amp;isFromPublicArea=True&amp;isModal=False"/>
    <x v="1"/>
    <x v="3"/>
    <s v="No aplica"/>
    <s v="ADICION DESARROLLAR EL EVENTO DE IDENTIDAD CULTURAL SUMAPACEÑA - FERIA AGROAMBIENTAL EN SU VIGESIMA VERSIÓN (XX)"/>
    <x v="0"/>
    <s v="Un Nuevo Contrato Social y Ambiental para la Bogotá del Siglo XXI"/>
    <n v="21"/>
    <x v="17"/>
    <x v="1"/>
    <n v="1633"/>
    <n v="5"/>
    <n v="800184306"/>
    <s v="ROYAL PARK SAS "/>
    <s v="Persona Jurídica"/>
    <m/>
    <m/>
    <m/>
    <m/>
    <m/>
    <n v="1"/>
    <n v="61993740"/>
    <n v="61993740"/>
    <n v="0"/>
    <x v="106"/>
    <d v="2021-12-10T00:00:00"/>
    <d v="2021-12-24T00:00:00"/>
    <n v="14"/>
    <m/>
    <m/>
    <m/>
    <m/>
    <m/>
    <m/>
    <m/>
    <m/>
    <s v="X"/>
    <m/>
    <n v="0"/>
  </r>
  <r>
    <n v="1"/>
    <s v="CIN-280-2020"/>
    <x v="2"/>
    <s v="FDLS-CMA-260-2020"/>
    <s v="https://community.secop.gov.co/Public/Tendering/OpportunityDetail/Index?noticeUID=CO1.NTC.1580552&amp;isFromPublicArea=True&amp;isModal=False"/>
    <x v="6"/>
    <x v="4"/>
    <s v="No aplica"/>
    <s v="ADICION Y PRORROGA REALIZAR INTERVENTORIA TECNICA, ADMINISTRATIVA, FINACIERA, AMBIENTAL, SOCIAL Y JURIDICA AL CONTRATO CUYO OBJETO ES REALIZAR POR EL SISTEMA DE PRECIOS UNITARIOS FIJOS SIN FORMULA DE REAJUSTE, LA IMPLEMENTACION DE MODELOS DE BIOINGENIERIA Y SU EJECUCION PARA LA RESTAURACION Y RECUPERACION DE ZONAS CON PROCESOS DE EROSION O FENOMENOS DE REMOCION EN MASA EN LA LOCALIDAD DE SUMAPAZ"/>
    <x v="0"/>
    <s v="Un Nuevo Contrato Social y Ambiental para la Bogotá del Siglo XXI"/>
    <n v="30"/>
    <x v="10"/>
    <x v="4"/>
    <n v="1652"/>
    <n v="4"/>
    <n v="9014433131"/>
    <s v="CONSORCIO INTERVENTORIA SUMAPAZ 248"/>
    <s v="Consorcio"/>
    <n v="9004243063"/>
    <s v="SEGO INGENIERIA SAS "/>
    <n v="0.5"/>
    <m/>
    <m/>
    <n v="1"/>
    <n v="67968981"/>
    <n v="67968981"/>
    <n v="0"/>
    <x v="107"/>
    <d v="2021-12-23T00:00:00"/>
    <d v="2022-04-07T00:00:00"/>
    <n v="105"/>
    <m/>
    <m/>
    <m/>
    <m/>
    <m/>
    <m/>
    <m/>
    <s v="X"/>
    <m/>
    <m/>
    <n v="0"/>
  </r>
  <r>
    <n v="0"/>
    <s v="CIN-280-2020"/>
    <x v="2"/>
    <s v="FDLS-CMA-260-2020"/>
    <s v="https://community.secop.gov.co/Public/Tendering/OpportunityDetail/Index?noticeUID=CO1.NTC.1580552&amp;isFromPublicArea=True&amp;isModal=False"/>
    <x v="6"/>
    <x v="4"/>
    <s v="No aplica"/>
    <s v="ADICION Y PRORROGA REALIZAR INTERVENTORIA TECNICA, ADMINISTRATIVA, FINACIERA, AMBIENTAL, SOCIAL Y JURIDICA AL CONTRATO CUYO OBJETO ES REALIZAR POR EL SISTEMA DE PRECIOS UNITARIOS FIJOS SIN FORMULA DE REAJUSTE, LA IMPLEMENTACION DE MODELOS DE BIOINGENIERIA Y SU EJECUCION PARA LA RESTAURACION Y RECUPERACION DE ZONAS CON PROCESOS DE EROSION O FENOMENOS DE REMOCION EN MASA EN LA LOCALIDAD DE SUMAPAZ"/>
    <x v="0"/>
    <s v="Un Nuevo Contrato Social y Ambiental para la Bogotá del Siglo XXI"/>
    <n v="30"/>
    <x v="10"/>
    <x v="4"/>
    <n v="1652"/>
    <n v="4"/>
    <n v="9014433131"/>
    <s v="CONSORCIO INTERVENTORIA SUMAPAZ 248"/>
    <s v="Consorcio"/>
    <n v="9011981630"/>
    <s v="SHM INGENIERIA SAS "/>
    <n v="0.5"/>
    <m/>
    <m/>
    <m/>
    <m/>
    <n v="0"/>
    <n v="0"/>
    <x v="107"/>
    <d v="2021-12-23T00:00:00"/>
    <d v="2022-04-07T00:00:00"/>
    <m/>
    <m/>
    <m/>
    <m/>
    <m/>
    <m/>
    <m/>
    <m/>
    <m/>
    <m/>
    <m/>
    <s v="-"/>
  </r>
  <r>
    <n v="1"/>
    <s v="OC-40267-2019"/>
    <x v="1"/>
    <n v="40267"/>
    <s v="https://colombiacompra.gov.co/tienda-virtual-del-estado-colombiano/ordenes-compra/40267"/>
    <x v="8"/>
    <x v="2"/>
    <s v="Acuerdo marco de precios "/>
    <s v="ADICIÓN Y PRORROGA NO IV A LA ORDEN DE COMPRA 40267 DE 2019 SUMINISTRO Y TRANSPORTE DE COMBUSTIBLE PARA LA MAQUINARIA PESADA Y VOLQUETAS DE PROPIEDAD Y/O TENENCIA DEL FONDO DE DESARROLLO LOCAL DE SUMAPAZ"/>
    <x v="0"/>
    <s v="Un Nuevo Contrato Social y Ambiental para la Bogotá del Siglo XXI"/>
    <n v="49"/>
    <x v="9"/>
    <x v="3"/>
    <n v="1688"/>
    <m/>
    <n v="900459737"/>
    <s v="GRUPO EDS AUTOGAS S.A.S"/>
    <s v="Persona Jurídica"/>
    <m/>
    <m/>
    <m/>
    <m/>
    <m/>
    <n v="1"/>
    <n v="90000000"/>
    <n v="90000000"/>
    <n v="44259540"/>
    <x v="100"/>
    <m/>
    <m/>
    <m/>
    <m/>
    <m/>
    <m/>
    <m/>
    <m/>
    <m/>
    <m/>
    <m/>
    <m/>
    <m/>
    <m/>
  </r>
  <r>
    <m/>
    <m/>
    <x v="0"/>
    <m/>
    <m/>
    <x v="10"/>
    <x v="5"/>
    <s v="Otros gastos"/>
    <s v="RESOLUCIÓN NO. 04 DE 2021: PAGO DE LOS COSTOS OPERATIVOS APOYO ECONÓMICO SUBSIDIO TIPO C PARA LA VIGENCIA DE ENERO 2021 A JUNIO 2021 "/>
    <x v="0"/>
    <s v="Un Nuevo Contrato Social y Ambiental para la Bogotá del Siglo XXI"/>
    <n v="1"/>
    <x v="5"/>
    <x v="1"/>
    <n v="1583"/>
    <m/>
    <n v="860066942"/>
    <s v="CAJA DE COMPENSACION FAMILIAR COMPENSAR"/>
    <s v="Persona Jurídica"/>
    <m/>
    <m/>
    <m/>
    <n v="3500000"/>
    <m/>
    <m/>
    <m/>
    <n v="3500000"/>
    <n v="1984880"/>
    <x v="0"/>
    <m/>
    <m/>
    <m/>
    <m/>
    <m/>
    <m/>
    <m/>
    <m/>
    <m/>
    <m/>
    <m/>
    <m/>
    <m/>
    <n v="0.56710857142857141"/>
  </r>
  <r>
    <m/>
    <m/>
    <x v="0"/>
    <m/>
    <m/>
    <x v="10"/>
    <x v="5"/>
    <s v="Otros gastos"/>
    <s v="RESOLUCIÓN NO. 03 DE 2021: GASTOS OPERATIVOS DEL APOYO ECONÓMICO SUBSIDIO TIPO C PARA LA VIGENCIA FEBRERO 2021 A JUNIO 2021 "/>
    <x v="0"/>
    <s v="Un Nuevo Contrato Social y Ambiental para la Bogotá del Siglo XXI"/>
    <n v="1"/>
    <x v="5"/>
    <x v="1"/>
    <n v="1583"/>
    <m/>
    <n v="860066942"/>
    <s v="CAJA DE COMPENSACION FAMILIAR COMPENSAR"/>
    <s v="Persona Jurídica"/>
    <m/>
    <m/>
    <m/>
    <n v="149375000"/>
    <m/>
    <m/>
    <m/>
    <n v="149375000"/>
    <n v="149000000"/>
    <x v="0"/>
    <m/>
    <m/>
    <m/>
    <m/>
    <m/>
    <m/>
    <m/>
    <m/>
    <m/>
    <m/>
    <m/>
    <m/>
    <m/>
    <n v="0.99748953974895394"/>
  </r>
  <r>
    <m/>
    <m/>
    <x v="0"/>
    <m/>
    <m/>
    <x v="10"/>
    <x v="5"/>
    <s v="Otros gastos"/>
    <s v="RESOLUCIÓN NO. 023 DE 2021: GASTOS Y PAGOS DEL APOYO ECONÓMICO SUBSIDIO TIPO C PARA LA VIGENCIA DE JULIO DE 2021 A ENERO 2022 "/>
    <x v="0"/>
    <s v="Un Nuevo Contrato Social y Ambiental para la Bogotá del Siglo XXI"/>
    <n v="1"/>
    <x v="5"/>
    <x v="1"/>
    <n v="1583"/>
    <m/>
    <n v="860066942"/>
    <s v="CAJA DE COMPENSACION FAMILIAR COMPENSAR"/>
    <s v="Persona Jurídica"/>
    <m/>
    <m/>
    <m/>
    <n v="209125000"/>
    <m/>
    <m/>
    <m/>
    <n v="209125000"/>
    <n v="185225000"/>
    <x v="108"/>
    <m/>
    <m/>
    <m/>
    <m/>
    <m/>
    <m/>
    <m/>
    <m/>
    <m/>
    <m/>
    <m/>
    <m/>
    <m/>
    <n v="0.88571428571428568"/>
  </r>
  <r>
    <m/>
    <m/>
    <x v="0"/>
    <m/>
    <m/>
    <x v="10"/>
    <x v="5"/>
    <s v="Otros gastos"/>
    <s v="RESOLUCIÓN NO. 024 DE 2021: PAGO DE LOS COSTOS OPERATIVOS APOYO ECONÓMICO SUBSIDIO TIPO C PARA LA VIGENCIA DE JULIO DE 2021 A ENERO DE 2022."/>
    <x v="0"/>
    <s v="Un Nuevo Contrato Social y Ambiental para la Bogotá del Siglo XXI"/>
    <n v="1"/>
    <x v="5"/>
    <x v="1"/>
    <n v="1583"/>
    <m/>
    <n v="860066942"/>
    <s v="CAJA DE COMPENSACION FAMILIAR COMPENSAR"/>
    <s v="Persona Jurídica"/>
    <m/>
    <m/>
    <m/>
    <n v="3500000"/>
    <m/>
    <m/>
    <m/>
    <n v="3500000"/>
    <n v="2119951"/>
    <x v="108"/>
    <m/>
    <m/>
    <m/>
    <m/>
    <m/>
    <m/>
    <m/>
    <m/>
    <m/>
    <m/>
    <m/>
    <m/>
    <m/>
    <n v="0.60570028571428569"/>
  </r>
  <r>
    <m/>
    <m/>
    <x v="0"/>
    <m/>
    <m/>
    <x v="10"/>
    <x v="5"/>
    <s v="Otros gastos"/>
    <s v="RESOLUCIÓN NÚMERO 032: POR LA CUAL SE ORDENA EL GASTO Y PAGO CORRESPONDIENTE AL PROYECTO DE INVERSIÓN No. 1583 MÁS Y MEJORES OPORTUNIDADES PARA LA POBLACIÓN VULNERABLE COMPONENTE: SUBSIDIO TIPO C. LOCALIDAD DE SUMAPAZ. VIGENCIA 2021"/>
    <x v="0"/>
    <s v="Un Nuevo Contrato Social y Ambiental para la Bogotá del Siglo XXI"/>
    <n v="1"/>
    <x v="5"/>
    <x v="1"/>
    <n v="1583"/>
    <m/>
    <n v="860066942"/>
    <s v="CAJA DE COMPENSACION FAMILIAR COMPENSAR"/>
    <s v="Persona Jurídica"/>
    <m/>
    <m/>
    <m/>
    <n v="7170000"/>
    <m/>
    <m/>
    <m/>
    <n v="7170000"/>
    <n v="0"/>
    <x v="109"/>
    <m/>
    <m/>
    <m/>
    <m/>
    <m/>
    <m/>
    <m/>
    <m/>
    <m/>
    <m/>
    <m/>
    <m/>
    <m/>
    <n v="0"/>
  </r>
  <r>
    <m/>
    <m/>
    <x v="0"/>
    <m/>
    <m/>
    <x v="10"/>
    <x v="5"/>
    <s v="Otros gastos"/>
    <s v="RESOLUCIÓN NO. 035 DE 2021: POR EL CUAL SE AUTORIZA LA TRANSFERENCIA DE RECURSOS DEL FONDO DE DESARROLLO RURAL DE SUMAPAZ, CON DESTINO AL SISTEMA   DISTRITAL BOGOTÁ SOLIDARIA A TRAVÉS DE LA DIRECCIÓN DISTRITAL DE TESORERÍA – SECRETARIA DE HACIENDA DISTRITAL"/>
    <x v="0"/>
    <s v="Un Nuevo Contrato Social y Ambiental para la Bogotá del Siglo XXI"/>
    <n v="1"/>
    <x v="5"/>
    <x v="1"/>
    <n v="1583"/>
    <m/>
    <n v="899999061"/>
    <s v="BOGOTA DISTRITO CAPITAL"/>
    <s v="Persona Jurídica"/>
    <m/>
    <m/>
    <m/>
    <n v="100000000"/>
    <m/>
    <m/>
    <m/>
    <n v="100000000"/>
    <n v="100000000"/>
    <x v="109"/>
    <m/>
    <m/>
    <m/>
    <m/>
    <m/>
    <m/>
    <m/>
    <m/>
    <m/>
    <m/>
    <m/>
    <m/>
    <m/>
    <n v="1"/>
  </r>
  <r>
    <m/>
    <m/>
    <x v="0"/>
    <m/>
    <m/>
    <x v="10"/>
    <x v="5"/>
    <s v="Otros gastos"/>
    <s v="CONTINUACIÓN DE LA RESOLUCIÓN N°. 085 DE 2021 (DICIEMBRE 22) POR EL CUAL SE AUTORIZA LA TRANSFERENCIA DE RECURSOS DEL FONDO DE DESARROLLO RURAL DE SUMAPAZ, CON DESTINO AL SISTEMA DISTRITAL BOGOTÁ SOLIDARIA A TRAVÉS DE LA DIRECCIÓN DISTRITAL DE TESORERÍA - SECRETARÍA DE HACIENDA DISTRITAL.EL ALCALDE LOCAL DE SUMAPAZ (E) EN USO DE SUS FACULTADES LEGALES Y EN ESPECIAL, LAS CONFERIDAS EN EL ARTÍCULO 11 DEL ACUERDO 740, EL ARTÍCULO 1 DEL DECRETO 374 DE 2019, EL ARTÍCULO 40 DEL DECRETO LEY 1421 DE 1993."/>
    <x v="0"/>
    <s v="Un Nuevo Contrato Social y Ambiental para la Bogotá del Siglo XXI"/>
    <n v="1"/>
    <x v="5"/>
    <x v="1"/>
    <n v="1583"/>
    <m/>
    <n v="899999061"/>
    <s v="BOGOTA DISTRITO CAPITAL"/>
    <s v="Persona Jurídica"/>
    <m/>
    <m/>
    <m/>
    <n v="215000000"/>
    <m/>
    <m/>
    <m/>
    <n v="215000000"/>
    <n v="215000000"/>
    <x v="93"/>
    <m/>
    <m/>
    <m/>
    <m/>
    <m/>
    <m/>
    <m/>
    <m/>
    <m/>
    <m/>
    <m/>
    <m/>
    <m/>
    <n v="1"/>
  </r>
  <r>
    <m/>
    <m/>
    <x v="0"/>
    <m/>
    <m/>
    <x v="10"/>
    <x v="5"/>
    <s v="Otros gastos"/>
    <s v="HONORARIOS EDILES 2021 "/>
    <x v="1"/>
    <s v="Un Nuevo Contrato Social y Ambiental para la Bogotá del Siglo XXI"/>
    <s v="No aplica"/>
    <x v="16"/>
    <x v="5"/>
    <m/>
    <m/>
    <n v="79349220"/>
    <s v="FILIBERTO  BAQUERO LOPEZ"/>
    <s v="Persona Natural"/>
    <m/>
    <m/>
    <m/>
    <n v="91639757"/>
    <m/>
    <m/>
    <m/>
    <n v="91639757"/>
    <n v="91639757"/>
    <x v="95"/>
    <m/>
    <m/>
    <m/>
    <m/>
    <m/>
    <m/>
    <m/>
    <m/>
    <m/>
    <m/>
    <m/>
    <m/>
    <m/>
    <n v="1"/>
  </r>
  <r>
    <m/>
    <m/>
    <x v="0"/>
    <m/>
    <m/>
    <x v="10"/>
    <x v="5"/>
    <s v="Otros gastos"/>
    <s v="HONORARIOS EDILES 2021"/>
    <x v="1"/>
    <s v="Un Nuevo Contrato Social y Ambiental para la Bogotá del Siglo XXI"/>
    <s v="No aplica"/>
    <x v="16"/>
    <x v="5"/>
    <m/>
    <m/>
    <n v="11374629"/>
    <s v="MOISES  DELGADO"/>
    <s v="Persona Natural"/>
    <m/>
    <m/>
    <m/>
    <n v="91639757"/>
    <m/>
    <m/>
    <m/>
    <n v="91639757"/>
    <n v="91639757"/>
    <x v="95"/>
    <m/>
    <m/>
    <m/>
    <m/>
    <m/>
    <m/>
    <m/>
    <m/>
    <m/>
    <m/>
    <m/>
    <m/>
    <m/>
    <n v="1"/>
  </r>
  <r>
    <m/>
    <m/>
    <x v="0"/>
    <m/>
    <m/>
    <x v="10"/>
    <x v="5"/>
    <s v="Otros gastos"/>
    <s v="HONORARIOS EDILES 2021 "/>
    <x v="1"/>
    <s v="Un Nuevo Contrato Social y Ambiental para la Bogotá del Siglo XXI"/>
    <s v="No aplica"/>
    <x v="16"/>
    <x v="5"/>
    <m/>
    <m/>
    <n v="1022985649"/>
    <s v="DUBER ESNEYDER DIMATE MORA"/>
    <s v="Persona Natural"/>
    <m/>
    <m/>
    <m/>
    <n v="91639757"/>
    <m/>
    <m/>
    <m/>
    <n v="91639757"/>
    <n v="91639757"/>
    <x v="95"/>
    <m/>
    <m/>
    <m/>
    <m/>
    <m/>
    <m/>
    <m/>
    <m/>
    <m/>
    <m/>
    <m/>
    <m/>
    <m/>
    <n v="1"/>
  </r>
  <r>
    <m/>
    <m/>
    <x v="0"/>
    <m/>
    <m/>
    <x v="10"/>
    <x v="5"/>
    <s v="Otros gastos"/>
    <s v="HONORARIOS EDILES 2021"/>
    <x v="1"/>
    <s v="Un Nuevo Contrato Social y Ambiental para la Bogotá del Siglo XXI"/>
    <s v="No aplica"/>
    <x v="16"/>
    <x v="5"/>
    <m/>
    <m/>
    <n v="53038646"/>
    <s v="YENY LISED PULIDO HERRERA"/>
    <s v="Persona Natural"/>
    <m/>
    <m/>
    <m/>
    <n v="91639757"/>
    <m/>
    <m/>
    <m/>
    <n v="91639757"/>
    <n v="91639757"/>
    <x v="95"/>
    <m/>
    <m/>
    <m/>
    <m/>
    <m/>
    <m/>
    <m/>
    <m/>
    <m/>
    <m/>
    <m/>
    <m/>
    <m/>
    <n v="1"/>
  </r>
  <r>
    <m/>
    <m/>
    <x v="0"/>
    <m/>
    <m/>
    <x v="10"/>
    <x v="5"/>
    <s v="Otros gastos"/>
    <s v="HONORARIOS EDILES 2021"/>
    <x v="1"/>
    <s v="Un Nuevo Contrato Social y Ambiental para la Bogotá del Siglo XXI"/>
    <s v="No aplica"/>
    <x v="16"/>
    <x v="5"/>
    <m/>
    <m/>
    <n v="79832201"/>
    <s v="RICHARD GUSTAVO VILLALBA BAQUERO"/>
    <s v="Persona Natural"/>
    <m/>
    <m/>
    <m/>
    <n v="91639757"/>
    <m/>
    <m/>
    <m/>
    <n v="91639757"/>
    <n v="91639757"/>
    <x v="95"/>
    <m/>
    <m/>
    <m/>
    <m/>
    <m/>
    <m/>
    <m/>
    <m/>
    <m/>
    <m/>
    <m/>
    <m/>
    <m/>
    <n v="1"/>
  </r>
  <r>
    <m/>
    <m/>
    <x v="0"/>
    <m/>
    <m/>
    <x v="10"/>
    <x v="5"/>
    <s v="Otros gastos"/>
    <s v="HONORARIOS EDILES 2021"/>
    <x v="1"/>
    <s v="Un Nuevo Contrato Social y Ambiental para la Bogotá del Siglo XXI"/>
    <s v="No aplica"/>
    <x v="16"/>
    <x v="5"/>
    <m/>
    <m/>
    <n v="1010236658"/>
    <s v="NATALIA ANDREA ROMERO RUBIANO"/>
    <s v="Persona Natural"/>
    <m/>
    <m/>
    <m/>
    <n v="91639757"/>
    <m/>
    <m/>
    <m/>
    <n v="91639757"/>
    <n v="91639757"/>
    <x v="95"/>
    <m/>
    <m/>
    <m/>
    <m/>
    <m/>
    <m/>
    <m/>
    <m/>
    <m/>
    <m/>
    <m/>
    <m/>
    <m/>
    <n v="1"/>
  </r>
  <r>
    <m/>
    <m/>
    <x v="0"/>
    <m/>
    <m/>
    <x v="10"/>
    <x v="5"/>
    <s v="Otros gastos"/>
    <s v="HONORARIOS EDILES 2021 "/>
    <x v="1"/>
    <s v="Un Nuevo Contrato Social y Ambiental para la Bogotá del Siglo XXI"/>
    <s v="No aplica"/>
    <x v="16"/>
    <x v="5"/>
    <m/>
    <m/>
    <n v="1033704681"/>
    <s v="JOSE SARNEY PARRA ADAMES"/>
    <s v="Persona Natural"/>
    <m/>
    <m/>
    <m/>
    <n v="91257287"/>
    <m/>
    <m/>
    <m/>
    <n v="91257287"/>
    <n v="91257287"/>
    <x v="95"/>
    <m/>
    <m/>
    <m/>
    <m/>
    <m/>
    <m/>
    <m/>
    <m/>
    <m/>
    <m/>
    <m/>
    <m/>
    <m/>
    <n v="1"/>
  </r>
  <r>
    <m/>
    <m/>
    <x v="0"/>
    <m/>
    <m/>
    <x v="10"/>
    <x v="5"/>
    <s v="Otros gastos"/>
    <s v="SALUD EDILES 2021"/>
    <x v="1"/>
    <s v="Un Nuevo Contrato Social y Ambiental para la Bogotá del Siglo XXI"/>
    <s v="No aplica"/>
    <x v="16"/>
    <x v="5"/>
    <m/>
    <m/>
    <n v="800130907"/>
    <s v="SALUD TOTAL ENTIDAD PROMOTORA DE SALUD D EL REGIMEN CONTRIBUTIVO Y DEL REGIMEN SU BSIDIADO S.A."/>
    <s v="Persona Jurídica"/>
    <m/>
    <m/>
    <m/>
    <n v="11455400"/>
    <m/>
    <m/>
    <m/>
    <n v="11455400"/>
    <n v="11455400"/>
    <x v="95"/>
    <m/>
    <m/>
    <m/>
    <m/>
    <m/>
    <m/>
    <m/>
    <m/>
    <m/>
    <m/>
    <m/>
    <m/>
    <m/>
    <n v="1"/>
  </r>
  <r>
    <m/>
    <m/>
    <x v="0"/>
    <m/>
    <m/>
    <x v="10"/>
    <x v="5"/>
    <s v="Otros gastos"/>
    <s v="SALUD EDILES 2021 "/>
    <x v="1"/>
    <s v="Un Nuevo Contrato Social y Ambiental para la Bogotá del Siglo XXI"/>
    <s v="No aplica"/>
    <x v="16"/>
    <x v="5"/>
    <m/>
    <m/>
    <n v="860066942"/>
    <s v="CAJA DE COMPENSACION FAMILIAR COMPENSAR"/>
    <s v="Persona Jurídica"/>
    <m/>
    <m/>
    <m/>
    <n v="34366200"/>
    <m/>
    <m/>
    <m/>
    <n v="34366200"/>
    <n v="34366200"/>
    <x v="95"/>
    <m/>
    <m/>
    <m/>
    <m/>
    <m/>
    <m/>
    <m/>
    <m/>
    <m/>
    <m/>
    <m/>
    <m/>
    <m/>
    <n v="1"/>
  </r>
  <r>
    <m/>
    <m/>
    <x v="0"/>
    <m/>
    <m/>
    <x v="10"/>
    <x v="5"/>
    <s v="Otros gastos"/>
    <s v="SALUD EDILES 2021"/>
    <x v="1"/>
    <s v="Un Nuevo Contrato Social y Ambiental para la Bogotá del Siglo XXI"/>
    <s v="No aplica"/>
    <x v="16"/>
    <x v="5"/>
    <m/>
    <m/>
    <n v="830003564"/>
    <s v="ENTIDAD PROMOTORA DE SALUD FAMISANAR S.A .S"/>
    <s v="Persona Jurídica"/>
    <m/>
    <m/>
    <m/>
    <n v="34318400"/>
    <m/>
    <m/>
    <m/>
    <n v="34318400"/>
    <n v="34318400"/>
    <x v="95"/>
    <m/>
    <m/>
    <m/>
    <m/>
    <m/>
    <m/>
    <m/>
    <m/>
    <m/>
    <m/>
    <m/>
    <m/>
    <m/>
    <n v="1"/>
  </r>
  <r>
    <m/>
    <m/>
    <x v="0"/>
    <m/>
    <m/>
    <x v="10"/>
    <x v="5"/>
    <s v="Otros gastos"/>
    <s v="PAGO ETB"/>
    <x v="1"/>
    <s v="Un Nuevo Contrato Social y Ambiental para la Bogotá del Siglo XXI"/>
    <s v="No aplica"/>
    <x v="16"/>
    <x v="5"/>
    <m/>
    <m/>
    <n v="899999115"/>
    <s v="EMPRESA DE TELECOMUNICACIONES DE BOGOTÁ S.A. E.S.P. - ETB S.A. ESP"/>
    <s v="Persona Jurídica"/>
    <m/>
    <m/>
    <m/>
    <n v="78941021"/>
    <m/>
    <m/>
    <m/>
    <n v="78941021"/>
    <n v="78941021"/>
    <x v="95"/>
    <m/>
    <m/>
    <m/>
    <m/>
    <m/>
    <m/>
    <m/>
    <m/>
    <m/>
    <m/>
    <m/>
    <m/>
    <m/>
    <n v="1"/>
  </r>
  <r>
    <m/>
    <m/>
    <x v="0"/>
    <m/>
    <m/>
    <x v="10"/>
    <x v="5"/>
    <s v="Otros gastos"/>
    <s v="PAGO CODENSA"/>
    <x v="1"/>
    <s v="Un Nuevo Contrato Social y Ambiental para la Bogotá del Siglo XXI"/>
    <s v="No aplica"/>
    <x v="16"/>
    <x v="5"/>
    <m/>
    <m/>
    <n v="830037248"/>
    <s v="CODENSA S.A. ESP"/>
    <s v="Persona Jurídica"/>
    <m/>
    <m/>
    <m/>
    <n v="15202968"/>
    <m/>
    <m/>
    <m/>
    <n v="15202968"/>
    <n v="10693579"/>
    <x v="95"/>
    <m/>
    <m/>
    <m/>
    <m/>
    <m/>
    <m/>
    <m/>
    <m/>
    <m/>
    <m/>
    <m/>
    <m/>
    <m/>
    <n v="0.70338758852876626"/>
  </r>
  <r>
    <m/>
    <m/>
    <x v="0"/>
    <m/>
    <m/>
    <x v="10"/>
    <x v="5"/>
    <s v="Otros gastos"/>
    <s v="PAGO ACUEDUCTO LAS ANIMAS - LAS AURAS Y NAZARETH"/>
    <x v="1"/>
    <s v="Un Nuevo Contrato Social y Ambiental para la Bogotá del Siglo XXI"/>
    <s v="No aplica"/>
    <x v="16"/>
    <x v="5"/>
    <m/>
    <m/>
    <n v="830072977"/>
    <s v="ASOCIACION DE USUARIOS DEL ACUEDUCTO LAS ANIMAS - LAS AURAS Y NAZARETH"/>
    <s v="Persona Jurídica"/>
    <m/>
    <m/>
    <m/>
    <n v="203360"/>
    <m/>
    <m/>
    <m/>
    <n v="203360"/>
    <n v="203360"/>
    <x v="95"/>
    <m/>
    <m/>
    <m/>
    <m/>
    <m/>
    <m/>
    <m/>
    <m/>
    <m/>
    <m/>
    <m/>
    <m/>
    <m/>
    <n v="1"/>
  </r>
  <r>
    <m/>
    <m/>
    <x v="0"/>
    <m/>
    <m/>
    <x v="10"/>
    <x v="5"/>
    <s v="Otros gastos"/>
    <s v="PAGO ACUEDUCTO DE LAS VEREDAS PEÑALIZA RAIZAL BETANIA EL CARMEN E ISMO TABACO ASOPERABECA"/>
    <x v="1"/>
    <s v="Un Nuevo Contrato Social y Ambiental para la Bogotá del Siglo XXI"/>
    <s v="No aplica"/>
    <x v="16"/>
    <x v="5"/>
    <m/>
    <m/>
    <n v="900387367"/>
    <s v="ASOCIACIÓN DE USUARIOS DE ACUEDUCTO DE LAS VEREDAS PEÑALIZA RAIZAL BETANIA EL CARMEN E ISMO TABACO ASOPERABECA"/>
    <s v="Persona Jurídica"/>
    <m/>
    <m/>
    <m/>
    <n v="923560"/>
    <m/>
    <m/>
    <m/>
    <n v="923560"/>
    <n v="923560"/>
    <x v="95"/>
    <m/>
    <m/>
    <m/>
    <m/>
    <m/>
    <m/>
    <m/>
    <m/>
    <m/>
    <m/>
    <m/>
    <m/>
    <m/>
    <n v="1"/>
  </r>
  <r>
    <m/>
    <m/>
    <x v="0"/>
    <m/>
    <m/>
    <x v="10"/>
    <x v="5"/>
    <s v="Otros gastos"/>
    <s v="PAGO ACUEDUCTO Y ALCANTARILLADO DEL CORREGIMIENTO DE SAN JUAN LOCALIDAD SUMAPAZ"/>
    <x v="1"/>
    <s v="Un Nuevo Contrato Social y Ambiental para la Bogotá del Siglo XXI"/>
    <s v="No aplica"/>
    <x v="16"/>
    <x v="5"/>
    <m/>
    <m/>
    <n v="830138027"/>
    <s v="ASOCIACION DE USUARIOS DEL SERVICIO DE ACUEDUCTO Y ALCANTARILLADO DEL CORREGIMIENTO DE SAN JUAN LOCALIDAD SUMAPAZ"/>
    <s v="Persona Jurídica"/>
    <m/>
    <m/>
    <m/>
    <n v="589371"/>
    <m/>
    <m/>
    <m/>
    <n v="589371"/>
    <n v="333579"/>
    <x v="95"/>
    <m/>
    <m/>
    <m/>
    <m/>
    <m/>
    <m/>
    <m/>
    <m/>
    <m/>
    <m/>
    <m/>
    <m/>
    <m/>
    <n v="0.56599154013346431"/>
  </r>
  <r>
    <m/>
    <m/>
    <x v="0"/>
    <m/>
    <m/>
    <x v="10"/>
    <x v="5"/>
    <s v="Otros gastos"/>
    <s v="PAGO ASEO"/>
    <x v="1"/>
    <s v="Un Nuevo Contrato Social y Ambiental para la Bogotá del Siglo XXI"/>
    <s v="No aplica"/>
    <x v="22"/>
    <x v="6"/>
    <m/>
    <m/>
    <n v="830048122"/>
    <s v="CIUDAD LIMPIA BOGOTA S A E S P"/>
    <s v="Persona Jurídica"/>
    <m/>
    <m/>
    <m/>
    <n v="1075380"/>
    <m/>
    <m/>
    <m/>
    <n v="1075380"/>
    <n v="1075300"/>
    <x v="95"/>
    <m/>
    <m/>
    <m/>
    <m/>
    <m/>
    <m/>
    <m/>
    <m/>
    <m/>
    <m/>
    <m/>
    <m/>
    <m/>
    <m/>
  </r>
  <r>
    <m/>
    <m/>
    <x v="0"/>
    <m/>
    <m/>
    <x v="10"/>
    <x v="5"/>
    <s v="Otros gastos"/>
    <s v="PAGO GAS"/>
    <x v="1"/>
    <s v="Un Nuevo Contrato Social y Ambiental para la Bogotá del Siglo XXI"/>
    <s v="No aplica"/>
    <x v="22"/>
    <x v="6"/>
    <m/>
    <m/>
    <n v="800007813"/>
    <s v="VANTI S.A. ESP"/>
    <s v="Persona Jurídica"/>
    <m/>
    <m/>
    <m/>
    <n v="15090"/>
    <m/>
    <m/>
    <m/>
    <n v="15090"/>
    <n v="15090"/>
    <x v="95"/>
    <m/>
    <m/>
    <m/>
    <m/>
    <m/>
    <m/>
    <m/>
    <m/>
    <m/>
    <m/>
    <m/>
    <m/>
    <m/>
    <m/>
  </r>
  <r>
    <m/>
    <m/>
    <x v="0"/>
    <m/>
    <m/>
    <x v="10"/>
    <x v="5"/>
    <s v="Otros gastos"/>
    <s v="OBLIGACIONES POR PAGAR 131089001  "/>
    <x v="1"/>
    <s v="Un Nuevo Contrato Social y Ambiental para la Bogotá del Siglo XXI"/>
    <s v="No aplica"/>
    <x v="22"/>
    <x v="6"/>
    <m/>
    <m/>
    <m/>
    <m/>
    <m/>
    <m/>
    <m/>
    <m/>
    <n v="609147506"/>
    <m/>
    <m/>
    <m/>
    <n v="609147506"/>
    <n v="477445878"/>
    <x v="95"/>
    <m/>
    <m/>
    <m/>
    <m/>
    <m/>
    <m/>
    <m/>
    <m/>
    <m/>
    <m/>
    <m/>
    <m/>
    <m/>
    <m/>
  </r>
  <r>
    <m/>
    <m/>
    <x v="0"/>
    <m/>
    <m/>
    <x v="10"/>
    <x v="5"/>
    <s v="Otros gastos"/>
    <s v="OBLIGACIONES POR PAGAR 131089002  "/>
    <x v="1"/>
    <s v="Un Nuevo Contrato Social y Ambiental para la Bogotá del Siglo XXI"/>
    <s v="No aplica"/>
    <x v="22"/>
    <x v="6"/>
    <m/>
    <m/>
    <m/>
    <m/>
    <m/>
    <m/>
    <m/>
    <m/>
    <n v="131226368"/>
    <m/>
    <m/>
    <m/>
    <n v="131226368"/>
    <n v="99036824"/>
    <x v="95"/>
    <m/>
    <m/>
    <m/>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1158436A-6E10-4842-8DF3-01A754CAD79C}" name="Tabla dinámica10" cacheId="1" applyNumberFormats="0" applyBorderFormats="0" applyFontFormats="0" applyPatternFormats="0" applyAlignmentFormats="0" applyWidthHeightFormats="1" dataCaption="Valores" updatedVersion="7" minRefreshableVersion="3" useAutoFormatting="1" itemPrintTitles="1" createdVersion="4" indent="0" compact="0" compactData="0" gridDropZones="1" multipleFieldFilters="0">
  <location ref="B7:C107" firstHeaderRow="2" firstDataRow="2" firstDataCol="1" rowPageCount="3" colPageCount="1"/>
  <pivotFields count="43">
    <pivotField dataField="1" compact="0" outline="0" showAll="0"/>
    <pivotField compact="0" outline="0" showAll="0"/>
    <pivotField axis="axisPage" compact="0" outline="0" multipleItemSelectionAllowed="1" showAll="0">
      <items count="4">
        <item x="2"/>
        <item x="1"/>
        <item x="0"/>
        <item t="default"/>
      </items>
    </pivotField>
    <pivotField compact="0" outline="0" showAll="0" defaultSubtotal="0"/>
    <pivotField compact="0" outline="0" showAll="0"/>
    <pivotField axis="axisPage" compact="0" outline="0" multipleItemSelectionAllowed="1" showAll="0" defaultSubtotal="0">
      <items count="11">
        <item x="0"/>
        <item x="4"/>
        <item x="1"/>
        <item x="3"/>
        <item x="5"/>
        <item x="6"/>
        <item x="9"/>
        <item x="2"/>
        <item x="10"/>
        <item x="7"/>
        <item x="8"/>
      </items>
    </pivotField>
    <pivotField compact="0" outline="0" showAll="0"/>
    <pivotField compact="0" outline="0" multipleItemSelectionAllowed="1" showAll="0"/>
    <pivotField compact="0" outline="0" showAll="0"/>
    <pivotField axis="axisPage" compact="0" outline="0" multipleItemSelectionAllowed="1" showAll="0" defaultSubtotal="0">
      <items count="2">
        <item h="1" x="1"/>
        <item x="0"/>
      </items>
    </pivotField>
    <pivotField compact="0" outline="0" showAll="0" defaultSubtotal="0"/>
    <pivotField compact="0" outline="0" showAll="0" defaultSubtota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defaultSubtotal="0"/>
    <pivotField compact="0" outline="0" showAll="0"/>
    <pivotField compact="0" outline="0" showAll="0"/>
    <pivotField compact="0" numFmtId="170" outline="0" showAll="0"/>
    <pivotField compact="0" outline="0" showAll="0" defaultSubtotal="0"/>
    <pivotField axis="axisRow" compact="0" outline="0" showAll="0" defaultSubtotal="0">
      <items count="110">
        <item x="6"/>
        <item x="9"/>
        <item x="23"/>
        <item x="3"/>
        <item x="14"/>
        <item x="0"/>
        <item x="69"/>
        <item x="97"/>
        <item x="15"/>
        <item x="5"/>
        <item x="34"/>
        <item x="51"/>
        <item x="56"/>
        <item x="61"/>
        <item x="78"/>
        <item x="63"/>
        <item x="33"/>
        <item x="55"/>
        <item x="67"/>
        <item x="59"/>
        <item x="41"/>
        <item x="52"/>
        <item x="4"/>
        <item x="12"/>
        <item x="16"/>
        <item x="81"/>
        <item x="109"/>
        <item x="102"/>
        <item x="57"/>
        <item x="1"/>
        <item x="29"/>
        <item x="20"/>
        <item x="13"/>
        <item x="2"/>
        <item x="21"/>
        <item x="10"/>
        <item x="98"/>
        <item x="77"/>
        <item x="96"/>
        <item x="54"/>
        <item x="7"/>
        <item x="83"/>
        <item x="88"/>
        <item x="26"/>
        <item x="8"/>
        <item x="62"/>
        <item x="80"/>
        <item x="66"/>
        <item x="28"/>
        <item x="22"/>
        <item x="44"/>
        <item x="18"/>
        <item x="11"/>
        <item x="82"/>
        <item x="95"/>
        <item x="64"/>
        <item x="17"/>
        <item x="68"/>
        <item x="108"/>
        <item x="45"/>
        <item x="40"/>
        <item x="19"/>
        <item x="24"/>
        <item x="25"/>
        <item x="27"/>
        <item x="30"/>
        <item x="31"/>
        <item x="32"/>
        <item x="35"/>
        <item x="36"/>
        <item x="37"/>
        <item x="38"/>
        <item x="39"/>
        <item x="42"/>
        <item x="43"/>
        <item x="46"/>
        <item x="47"/>
        <item x="48"/>
        <item x="49"/>
        <item x="50"/>
        <item x="53"/>
        <item x="58"/>
        <item x="60"/>
        <item x="65"/>
        <item x="70"/>
        <item x="71"/>
        <item x="72"/>
        <item x="73"/>
        <item x="74"/>
        <item x="75"/>
        <item x="76"/>
        <item x="79"/>
        <item x="84"/>
        <item x="85"/>
        <item x="86"/>
        <item x="87"/>
        <item x="89"/>
        <item x="90"/>
        <item x="91"/>
        <item x="92"/>
        <item x="93"/>
        <item x="94"/>
        <item x="99"/>
        <item x="100"/>
        <item x="101"/>
        <item x="103"/>
        <item x="104"/>
        <item x="105"/>
        <item x="106"/>
        <item x="107"/>
      </items>
    </pivotField>
    <pivotField compact="0" outline="0" showAll="0"/>
    <pivotField compact="0" outline="0" showAll="0"/>
    <pivotField compact="0" outline="0" showAll="0"/>
    <pivotField compact="0" outline="0" showAll="0" defaultSubtotal="0"/>
    <pivotField compact="0" outline="0" showAll="0"/>
    <pivotField compact="0" outline="0" showAll="0"/>
    <pivotField compact="0" outline="0" showAll="0" defaultSubtotal="0"/>
    <pivotField compact="0" outline="0" showAll="0" defaultSubtotal="0"/>
    <pivotField compact="0" outline="0" showAll="0" defaultSubtotal="0"/>
    <pivotField compact="0" outline="0" showAll="0"/>
    <pivotField compact="0" outline="0" showAll="0"/>
    <pivotField compact="0" outline="0" showAll="0"/>
    <pivotField compact="0" outline="0" showAll="0"/>
    <pivotField compact="0" outline="0" showAll="0"/>
  </pivotFields>
  <rowFields count="1">
    <field x="28"/>
  </rowFields>
  <rowItems count="99">
    <i>
      <x/>
    </i>
    <i>
      <x v="1"/>
    </i>
    <i>
      <x v="2"/>
    </i>
    <i>
      <x v="3"/>
    </i>
    <i>
      <x v="4"/>
    </i>
    <i>
      <x v="5"/>
    </i>
    <i>
      <x v="7"/>
    </i>
    <i>
      <x v="8"/>
    </i>
    <i>
      <x v="9"/>
    </i>
    <i>
      <x v="10"/>
    </i>
    <i>
      <x v="11"/>
    </i>
    <i>
      <x v="12"/>
    </i>
    <i>
      <x v="13"/>
    </i>
    <i>
      <x v="14"/>
    </i>
    <i>
      <x v="15"/>
    </i>
    <i>
      <x v="16"/>
    </i>
    <i>
      <x v="17"/>
    </i>
    <i>
      <x v="18"/>
    </i>
    <i>
      <x v="19"/>
    </i>
    <i>
      <x v="20"/>
    </i>
    <i>
      <x v="21"/>
    </i>
    <i>
      <x v="22"/>
    </i>
    <i>
      <x v="23"/>
    </i>
    <i>
      <x v="24"/>
    </i>
    <i>
      <x v="25"/>
    </i>
    <i>
      <x v="26"/>
    </i>
    <i>
      <x v="28"/>
    </i>
    <i>
      <x v="29"/>
    </i>
    <i>
      <x v="30"/>
    </i>
    <i>
      <x v="31"/>
    </i>
    <i>
      <x v="32"/>
    </i>
    <i>
      <x v="33"/>
    </i>
    <i>
      <x v="34"/>
    </i>
    <i>
      <x v="35"/>
    </i>
    <i>
      <x v="36"/>
    </i>
    <i>
      <x v="37"/>
    </i>
    <i>
      <x v="38"/>
    </i>
    <i>
      <x v="39"/>
    </i>
    <i>
      <x v="40"/>
    </i>
    <i>
      <x v="41"/>
    </i>
    <i>
      <x v="43"/>
    </i>
    <i>
      <x v="44"/>
    </i>
    <i>
      <x v="45"/>
    </i>
    <i>
      <x v="46"/>
    </i>
    <i>
      <x v="47"/>
    </i>
    <i>
      <x v="48"/>
    </i>
    <i>
      <x v="49"/>
    </i>
    <i>
      <x v="50"/>
    </i>
    <i>
      <x v="51"/>
    </i>
    <i>
      <x v="52"/>
    </i>
    <i>
      <x v="53"/>
    </i>
    <i>
      <x v="54"/>
    </i>
    <i>
      <x v="55"/>
    </i>
    <i>
      <x v="56"/>
    </i>
    <i>
      <x v="57"/>
    </i>
    <i>
      <x v="58"/>
    </i>
    <i>
      <x v="59"/>
    </i>
    <i>
      <x v="60"/>
    </i>
    <i>
      <x v="61"/>
    </i>
    <i>
      <x v="62"/>
    </i>
    <i>
      <x v="63"/>
    </i>
    <i>
      <x v="64"/>
    </i>
    <i>
      <x v="65"/>
    </i>
    <i>
      <x v="66"/>
    </i>
    <i>
      <x v="68"/>
    </i>
    <i>
      <x v="69"/>
    </i>
    <i>
      <x v="70"/>
    </i>
    <i>
      <x v="71"/>
    </i>
    <i>
      <x v="72"/>
    </i>
    <i>
      <x v="73"/>
    </i>
    <i>
      <x v="74"/>
    </i>
    <i>
      <x v="75"/>
    </i>
    <i>
      <x v="76"/>
    </i>
    <i>
      <x v="78"/>
    </i>
    <i>
      <x v="79"/>
    </i>
    <i>
      <x v="80"/>
    </i>
    <i>
      <x v="81"/>
    </i>
    <i>
      <x v="82"/>
    </i>
    <i>
      <x v="83"/>
    </i>
    <i>
      <x v="84"/>
    </i>
    <i>
      <x v="85"/>
    </i>
    <i>
      <x v="86"/>
    </i>
    <i>
      <x v="87"/>
    </i>
    <i>
      <x v="88"/>
    </i>
    <i>
      <x v="89"/>
    </i>
    <i>
      <x v="91"/>
    </i>
    <i>
      <x v="92"/>
    </i>
    <i>
      <x v="93"/>
    </i>
    <i>
      <x v="99"/>
    </i>
    <i>
      <x v="100"/>
    </i>
    <i>
      <x v="101"/>
    </i>
    <i>
      <x v="102"/>
    </i>
    <i>
      <x v="103"/>
    </i>
    <i>
      <x v="105"/>
    </i>
    <i>
      <x v="106"/>
    </i>
    <i>
      <x v="107"/>
    </i>
    <i>
      <x v="108"/>
    </i>
    <i>
      <x v="109"/>
    </i>
    <i t="grand">
      <x/>
    </i>
  </rowItems>
  <colItems count="1">
    <i/>
  </colItems>
  <pageFields count="3">
    <pageField fld="9" hier="-1"/>
    <pageField fld="5" hier="-1"/>
    <pageField fld="2" hier="-1"/>
  </pageFields>
  <dataFields count="1">
    <dataField name="Suma de Cuenta contratos" fld="0"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63ADAFA0-7D7B-488E-9A9B-DDDC231F7574}" name="TablaDinámica4" cacheId="0"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5:B10" firstHeaderRow="1" firstDataRow="1" firstDataCol="1" rowPageCount="3" colPageCount="1"/>
  <pivotFields count="43">
    <pivotField dataField="1" showAll="0"/>
    <pivotField showAll="0"/>
    <pivotField axis="axisPage" multipleItemSelectionAllowed="1" showAll="0">
      <items count="4">
        <item h="1" x="1"/>
        <item h="1" x="2"/>
        <item x="0"/>
        <item t="default"/>
      </items>
    </pivotField>
    <pivotField showAll="0"/>
    <pivotField showAll="0"/>
    <pivotField axis="axisPage" multipleItemSelectionAllowed="1" showAll="0">
      <items count="12">
        <item x="2"/>
        <item x="7"/>
        <item x="1"/>
        <item x="0"/>
        <item x="4"/>
        <item x="6"/>
        <item x="9"/>
        <item x="8"/>
        <item h="1" x="10"/>
        <item x="3"/>
        <item x="5"/>
        <item t="default"/>
      </items>
    </pivotField>
    <pivotField showAll="0">
      <items count="7">
        <item x="4"/>
        <item x="0"/>
        <item x="1"/>
        <item x="3"/>
        <item x="5"/>
        <item x="2"/>
        <item t="default"/>
      </items>
    </pivotField>
    <pivotField showAll="0"/>
    <pivotField showAll="0"/>
    <pivotField axis="axisPage" multipleItemSelectionAllowed="1" showAll="0">
      <items count="3">
        <item h="1"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7">
        <item x="0"/>
        <item x="1"/>
        <item x="2"/>
        <item x="3"/>
        <item x="4"/>
        <item x="5"/>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8"/>
  </rowFields>
  <rowItems count="5">
    <i>
      <x v="1"/>
    </i>
    <i>
      <x v="2"/>
    </i>
    <i>
      <x v="3"/>
    </i>
    <i>
      <x v="4"/>
    </i>
    <i t="grand">
      <x/>
    </i>
  </rowItems>
  <colItems count="1">
    <i/>
  </colItems>
  <pageFields count="3">
    <pageField fld="2" hier="-1"/>
    <pageField fld="5" hier="-1"/>
    <pageField fld="9" hier="-1"/>
  </pageFields>
  <dataFields count="1">
    <dataField name="Suma de Cuenta contratos" fld="0"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1.xml><?xml version="1.0" encoding="utf-8"?>
<pivotTableDefinition xmlns="http://schemas.openxmlformats.org/spreadsheetml/2006/main" xmlns:mc="http://schemas.openxmlformats.org/markup-compatibility/2006" xmlns:xr="http://schemas.microsoft.com/office/spreadsheetml/2014/revision" mc:Ignorable="xr" xr:uid="{2C09C70D-6F33-46DC-A378-2FC2BFD5EEFE}" name="TablaDinámica5" cacheId="0"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F5:G11" firstHeaderRow="1" firstDataRow="1" firstDataCol="1" rowPageCount="3" colPageCount="1"/>
  <pivotFields count="43">
    <pivotField showAll="0"/>
    <pivotField showAll="0"/>
    <pivotField axis="axisPage" multipleItemSelectionAllowed="1" showAll="0">
      <items count="4">
        <item x="1"/>
        <item x="2"/>
        <item h="1" x="0"/>
        <item t="default"/>
      </items>
    </pivotField>
    <pivotField showAll="0"/>
    <pivotField showAll="0"/>
    <pivotField axis="axisPage" multipleItemSelectionAllowed="1" showAll="0">
      <items count="12">
        <item x="2"/>
        <item x="7"/>
        <item x="1"/>
        <item x="0"/>
        <item x="4"/>
        <item x="6"/>
        <item x="9"/>
        <item x="8"/>
        <item h="1" x="10"/>
        <item x="3"/>
        <item x="5"/>
        <item t="default"/>
      </items>
    </pivotField>
    <pivotField showAll="0">
      <items count="7">
        <item x="4"/>
        <item x="0"/>
        <item x="1"/>
        <item x="3"/>
        <item x="5"/>
        <item x="2"/>
        <item t="default"/>
      </items>
    </pivotField>
    <pivotField showAll="0"/>
    <pivotField showAll="0"/>
    <pivotField axis="axisPage" multipleItemSelectionAllowed="1" showAll="0">
      <items count="3">
        <item h="1"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axis="axisRow" showAll="0">
      <items count="7">
        <item x="0"/>
        <item x="1"/>
        <item x="2"/>
        <item x="3"/>
        <item x="4"/>
        <item x="5"/>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8"/>
  </rowFields>
  <rowItems count="6">
    <i>
      <x/>
    </i>
    <i>
      <x v="1"/>
    </i>
    <i>
      <x v="2"/>
    </i>
    <i>
      <x v="3"/>
    </i>
    <i>
      <x v="4"/>
    </i>
    <i t="grand">
      <x/>
    </i>
  </rowItems>
  <colItems count="1">
    <i/>
  </colItems>
  <pageFields count="3">
    <pageField fld="2" hier="-1"/>
    <pageField fld="5" hier="-1"/>
    <pageField fld="9" hier="-1"/>
  </pageFields>
  <dataFields count="1">
    <dataField name="Suma de Número de adiciones" fld="24"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4F0C0A8B-3A3F-4D03-8482-1C32752FD662}" name="TablaDinámica11" cacheId="1" applyNumberFormats="0" applyBorderFormats="0" applyFontFormats="0" applyPatternFormats="0" applyAlignmentFormats="0" applyWidthHeightFormats="1" dataCaption="Valores" updatedVersion="7" minRefreshableVersion="3" useAutoFormatting="1" itemPrintTitles="1" createdVersion="7" indent="0" compact="0" compactData="0" gridDropZones="1" multipleFieldFilters="0">
  <location ref="A6:I70" firstHeaderRow="1" firstDataRow="2" firstDataCol="3" rowPageCount="2" colPageCount="1"/>
  <pivotFields count="43">
    <pivotField dataField="1" compact="0" outline="0" showAll="0"/>
    <pivotField compact="0" outline="0" showAll="0"/>
    <pivotField axis="axisPage" compact="0" outline="0" multipleItemSelectionAllowed="1" showAll="0" defaultSubtotal="0">
      <items count="3">
        <item h="1" x="2"/>
        <item x="0"/>
        <item h="1" x="1"/>
      </items>
    </pivotField>
    <pivotField compact="0" outline="0" showAll="0"/>
    <pivotField compact="0" outline="0" showAll="0"/>
    <pivotField axis="axisRow" compact="0" outline="0" multipleItemSelectionAllowed="1" showAll="0" defaultSubtotal="0">
      <items count="11">
        <item x="2"/>
        <item x="7"/>
        <item x="1"/>
        <item x="0"/>
        <item x="4"/>
        <item x="6"/>
        <item x="9"/>
        <item x="8"/>
        <item h="1" x="10"/>
        <item x="3"/>
        <item x="5"/>
      </items>
    </pivotField>
    <pivotField compact="0" outline="0" showAll="0" defaultSubtotal="0"/>
    <pivotField compact="0" outline="0" showAll="0"/>
    <pivotField compact="0" outline="0" showAll="0"/>
    <pivotField axis="axisPage" compact="0" outline="0" multipleItemSelectionAllowed="1" showAll="0">
      <items count="3">
        <item h="1" x="1"/>
        <item x="0"/>
        <item t="default"/>
      </items>
    </pivotField>
    <pivotField compact="0" outline="0" showAll="0"/>
    <pivotField compact="0" outline="0" showAll="0"/>
    <pivotField axis="axisRow" compact="0" outline="0" showAll="0" defaultSubtotal="0">
      <items count="25">
        <item x="16"/>
        <item x="14"/>
        <item x="22"/>
        <item x="12"/>
        <item x="0"/>
        <item x="1"/>
        <item x="2"/>
        <item x="3"/>
        <item x="4"/>
        <item x="5"/>
        <item x="6"/>
        <item x="7"/>
        <item x="8"/>
        <item x="9"/>
        <item x="10"/>
        <item x="11"/>
        <item x="13"/>
        <item x="15"/>
        <item x="17"/>
        <item x="18"/>
        <item x="19"/>
        <item x="20"/>
        <item x="21"/>
        <item x="23"/>
        <item x="24"/>
      </items>
    </pivotField>
    <pivotField axis="axisRow" compact="0" outline="0" showAll="0" defaultSubtotal="0">
      <items count="7">
        <item x="5"/>
        <item x="1"/>
        <item x="0"/>
        <item x="6"/>
        <item x="4"/>
        <item x="2"/>
        <item x="3"/>
      </items>
    </pivotField>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dataField="1" compact="0" outline="0" showAll="0"/>
    <pivotField dataField="1"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s>
  <rowFields count="3">
    <field x="5"/>
    <field x="13"/>
    <field x="12"/>
  </rowFields>
  <rowItems count="63">
    <i>
      <x v="1"/>
      <x v="4"/>
      <x v="20"/>
    </i>
    <i r="1">
      <x v="6"/>
      <x v="13"/>
    </i>
    <i>
      <x v="2"/>
      <x v="1"/>
      <x v="5"/>
    </i>
    <i r="2">
      <x v="7"/>
    </i>
    <i r="2">
      <x v="9"/>
    </i>
    <i r="2">
      <x v="15"/>
    </i>
    <i r="2">
      <x v="18"/>
    </i>
    <i r="1">
      <x v="2"/>
      <x v="4"/>
    </i>
    <i r="2">
      <x v="10"/>
    </i>
    <i r="1">
      <x v="4"/>
      <x v="14"/>
    </i>
    <i r="2">
      <x v="16"/>
    </i>
    <i r="2">
      <x v="24"/>
    </i>
    <i r="1">
      <x v="5"/>
      <x v="8"/>
    </i>
    <i r="2">
      <x v="12"/>
    </i>
    <i r="2">
      <x v="19"/>
    </i>
    <i r="1">
      <x v="6"/>
      <x v="13"/>
    </i>
    <i>
      <x v="3"/>
      <x v="1"/>
      <x v="5"/>
    </i>
    <i r="2">
      <x v="6"/>
    </i>
    <i r="2">
      <x v="7"/>
    </i>
    <i r="2">
      <x v="9"/>
    </i>
    <i r="2">
      <x v="15"/>
    </i>
    <i r="2">
      <x v="17"/>
    </i>
    <i r="2">
      <x v="18"/>
    </i>
    <i r="1">
      <x v="2"/>
      <x v="1"/>
    </i>
    <i r="2">
      <x v="4"/>
    </i>
    <i r="2">
      <x v="10"/>
    </i>
    <i r="2">
      <x v="11"/>
    </i>
    <i r="1">
      <x v="4"/>
      <x v="3"/>
    </i>
    <i r="2">
      <x v="14"/>
    </i>
    <i r="2">
      <x v="16"/>
    </i>
    <i r="2">
      <x v="20"/>
    </i>
    <i r="1">
      <x v="5"/>
      <x v="8"/>
    </i>
    <i r="2">
      <x v="12"/>
    </i>
    <i r="2">
      <x v="19"/>
    </i>
    <i r="1">
      <x v="6"/>
      <x v="13"/>
    </i>
    <i>
      <x v="4"/>
      <x v="1"/>
      <x v="6"/>
    </i>
    <i r="2">
      <x v="7"/>
    </i>
    <i r="2">
      <x v="18"/>
    </i>
    <i r="2">
      <x v="23"/>
    </i>
    <i r="1">
      <x v="2"/>
      <x v="11"/>
    </i>
    <i>
      <x v="5"/>
      <x v="1"/>
      <x v="15"/>
    </i>
    <i r="1">
      <x v="6"/>
      <x v="13"/>
    </i>
    <i>
      <x v="7"/>
      <x v="1"/>
      <x v="5"/>
    </i>
    <i r="2">
      <x v="7"/>
    </i>
    <i r="2">
      <x v="9"/>
    </i>
    <i r="2">
      <x v="15"/>
    </i>
    <i r="1">
      <x v="2"/>
      <x v="10"/>
    </i>
    <i r="2">
      <x v="11"/>
    </i>
    <i r="1">
      <x v="4"/>
      <x v="14"/>
    </i>
    <i r="1">
      <x v="5"/>
      <x v="8"/>
    </i>
    <i r="2">
      <x v="12"/>
    </i>
    <i r="2">
      <x v="19"/>
    </i>
    <i>
      <x v="10"/>
      <x v="1"/>
      <x v="5"/>
    </i>
    <i r="2">
      <x v="15"/>
    </i>
    <i r="2">
      <x v="17"/>
    </i>
    <i r="2">
      <x v="18"/>
    </i>
    <i r="2">
      <x v="21"/>
    </i>
    <i r="2">
      <x v="22"/>
    </i>
    <i r="1">
      <x v="2"/>
      <x v="1"/>
    </i>
    <i r="2">
      <x v="10"/>
    </i>
    <i r="1">
      <x v="4"/>
      <x v="16"/>
    </i>
    <i r="1">
      <x v="6"/>
      <x v="13"/>
    </i>
    <i t="grand">
      <x/>
    </i>
  </rowItems>
  <colFields count="1">
    <field x="-2"/>
  </colFields>
  <colItems count="6">
    <i>
      <x/>
    </i>
    <i i="1">
      <x v="1"/>
    </i>
    <i i="2">
      <x v="2"/>
    </i>
    <i i="3">
      <x v="3"/>
    </i>
    <i i="4">
      <x v="4"/>
    </i>
    <i i="5">
      <x v="5"/>
    </i>
  </colItems>
  <pageFields count="2">
    <pageField fld="2" hier="-1"/>
    <pageField fld="9" hier="-1"/>
  </pageFields>
  <dataFields count="6">
    <dataField name="Suma de Valor Final " fld="26" baseField="0" baseItem="0"/>
    <dataField name="Suma de Valor Final 2" fld="26" showDataAs="percentOfCol" baseField="13" baseItem="1" numFmtId="10"/>
    <dataField name="Suma de Giros (Valor en pesos)" fld="27" baseField="0" baseItem="0" numFmtId="167"/>
    <dataField name="Suma de Giros (Valor en pesos)2" fld="27" showDataAs="percentOfCol" baseField="13" baseItem="1" numFmtId="10"/>
    <dataField name="Suma de Cuenta contratos" fld="0" baseField="0" baseItem="0"/>
    <dataField name="Suma de Cuenta contratos2" fld="0" showDataAs="percentOfCol" baseField="13" baseItem="1" numFmtId="10"/>
  </dataFields>
  <formats count="17">
    <format dxfId="75">
      <pivotArea field="2" grandRow="1" outline="0" axis="axisPage" fieldPosition="0">
        <references count="1">
          <reference field="4294967294" count="1" selected="0">
            <x v="0"/>
          </reference>
        </references>
      </pivotArea>
    </format>
    <format dxfId="74">
      <pivotArea outline="0" fieldPosition="0">
        <references count="1">
          <reference field="4294967294" count="1" selected="0">
            <x v="2"/>
          </reference>
        </references>
      </pivotArea>
    </format>
    <format dxfId="73">
      <pivotArea outline="0" fieldPosition="0">
        <references count="1">
          <reference field="4294967294" count="1">
            <x v="1"/>
          </reference>
        </references>
      </pivotArea>
    </format>
    <format dxfId="72">
      <pivotArea outline="0" fieldPosition="0">
        <references count="1">
          <reference field="4294967294" count="1">
            <x v="3"/>
          </reference>
        </references>
      </pivotArea>
    </format>
    <format dxfId="71">
      <pivotArea outline="0" fieldPosition="0">
        <references count="1">
          <reference field="4294967294" count="1">
            <x v="5"/>
          </reference>
        </references>
      </pivotArea>
    </format>
    <format dxfId="70">
      <pivotArea type="all" dataOnly="0" outline="0" fieldPosition="0"/>
    </format>
    <format dxfId="69">
      <pivotArea outline="0" collapsedLevelsAreSubtotals="1" fieldPosition="0"/>
    </format>
    <format dxfId="68">
      <pivotArea type="origin" dataOnly="0" labelOnly="1" outline="0" fieldPosition="0"/>
    </format>
    <format dxfId="67">
      <pivotArea field="-2" type="button" dataOnly="0" labelOnly="1" outline="0" axis="axisCol" fieldPosition="0"/>
    </format>
    <format dxfId="66">
      <pivotArea type="topRight" dataOnly="0" labelOnly="1" outline="0" fieldPosition="0"/>
    </format>
    <format dxfId="65">
      <pivotArea field="2" type="button" dataOnly="0" labelOnly="1" outline="0" axis="axisPage" fieldPosition="0"/>
    </format>
    <format dxfId="64">
      <pivotArea field="12" type="button" dataOnly="0" labelOnly="1" outline="0" axis="axisRow" fieldPosition="2"/>
    </format>
    <format dxfId="63">
      <pivotArea field="13" type="button" dataOnly="0" labelOnly="1" outline="0" axis="axisRow" fieldPosition="1"/>
    </format>
    <format dxfId="62">
      <pivotArea dataOnly="0" labelOnly="1" outline="0" fieldPosition="0">
        <references count="1">
          <reference field="2" count="2">
            <x v="0"/>
            <x v="1"/>
          </reference>
        </references>
      </pivotArea>
    </format>
    <format dxfId="61">
      <pivotArea dataOnly="0" labelOnly="1" grandRow="1" outline="0" fieldPosition="0"/>
    </format>
    <format dxfId="60">
      <pivotArea dataOnly="0" labelOnly="1" outline="0" fieldPosition="0">
        <references count="1">
          <reference field="4294967294" count="6">
            <x v="0"/>
            <x v="1"/>
            <x v="2"/>
            <x v="3"/>
            <x v="4"/>
            <x v="5"/>
          </reference>
        </references>
      </pivotArea>
    </format>
    <format dxfId="59">
      <pivotArea outline="0" fieldPosition="0">
        <references count="3">
          <reference field="4294967294" count="1" selected="0">
            <x v="0"/>
          </reference>
          <reference field="5" count="6" selected="0">
            <x v="1"/>
            <x v="2"/>
            <x v="3"/>
            <x v="4"/>
            <x v="6"/>
            <x v="7"/>
          </reference>
          <reference field="13" count="4" selected="0">
            <x v="0"/>
            <x v="1"/>
            <x v="2"/>
            <x v="3"/>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E97C8933-393F-4544-B731-443E200A69B3}" name="TablaDinámica3" cacheId="1" applyNumberFormats="0" applyBorderFormats="0" applyFontFormats="0" applyPatternFormats="0" applyAlignmentFormats="0" applyWidthHeightFormats="1" dataCaption="Valores" updatedVersion="7" minRefreshableVersion="3" useAutoFormatting="1" itemPrintTitles="1" createdVersion="7" indent="0" compact="0" compactData="0" gridDropZones="1" multipleFieldFilters="0">
  <location ref="BM122:BU136" firstHeaderRow="1" firstDataRow="2" firstDataCol="3" rowPageCount="2" colPageCount="1"/>
  <pivotFields count="43">
    <pivotField compact="0" outline="0" showAll="0"/>
    <pivotField compact="0" outline="0" showAll="0"/>
    <pivotField axis="axisPage" compact="0" outline="0" multipleItemSelectionAllowed="1" showAll="0" defaultSubtotal="0">
      <items count="3">
        <item x="2"/>
        <item h="1" x="0"/>
        <item x="1"/>
      </items>
    </pivotField>
    <pivotField compact="0" outline="0" showAll="0"/>
    <pivotField compact="0" outline="0" showAll="0"/>
    <pivotField compact="0" outline="0" multipleItemSelectionAllowed="1" showAll="0" defaultSubtotal="0"/>
    <pivotField axis="axisRow" compact="0" outline="0" showAll="0" defaultSubtotal="0">
      <items count="6">
        <item x="4"/>
        <item x="0"/>
        <item x="1"/>
        <item x="3"/>
        <item x="2"/>
        <item h="1" x="5"/>
      </items>
    </pivotField>
    <pivotField compact="0" outline="0" showAll="0"/>
    <pivotField compact="0" outline="0" showAll="0"/>
    <pivotField axis="axisPage" compact="0" outline="0" multipleItemSelectionAllowed="1" showAll="0">
      <items count="3">
        <item h="1" x="1"/>
        <item x="0"/>
        <item t="default"/>
      </items>
    </pivotField>
    <pivotField compact="0" outline="0" showAll="0"/>
    <pivotField compact="0" outline="0" showAll="0"/>
    <pivotField axis="axisRow" compact="0" outline="0" showAll="0" defaultSubtotal="0">
      <items count="25">
        <item x="16"/>
        <item x="12"/>
        <item x="13"/>
        <item x="1"/>
        <item x="4"/>
        <item x="11"/>
        <item x="2"/>
        <item x="17"/>
        <item x="24"/>
        <item x="21"/>
        <item x="10"/>
        <item x="20"/>
        <item x="6"/>
        <item x="14"/>
        <item x="0"/>
        <item x="8"/>
        <item x="9"/>
        <item x="18"/>
        <item x="23"/>
        <item x="19"/>
        <item x="3"/>
        <item x="5"/>
        <item x="7"/>
        <item x="15"/>
        <item x="22"/>
      </items>
    </pivotField>
    <pivotField axis="axisRow" compact="0" outline="0" showAll="0" defaultSubtotal="0">
      <items count="7">
        <item x="5"/>
        <item x="1"/>
        <item x="0"/>
        <item x="6"/>
        <item x="4"/>
        <item x="2"/>
        <item x="3"/>
      </items>
    </pivotField>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dataField="1" compact="0" outline="0" showAll="0"/>
    <pivotField compact="0" outline="0" showAll="0"/>
    <pivotField dataField="1" compact="0" outline="0" showAll="0"/>
    <pivotField dataField="1"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s>
  <rowFields count="3">
    <field x="6"/>
    <field x="13"/>
    <field x="12"/>
  </rowFields>
  <rowItems count="13">
    <i>
      <x/>
      <x v="2"/>
      <x v="12"/>
    </i>
    <i r="1">
      <x v="4"/>
      <x v="10"/>
    </i>
    <i r="2">
      <x v="19"/>
    </i>
    <i r="1">
      <x v="6"/>
      <x v="16"/>
    </i>
    <i>
      <x v="1"/>
      <x v="1"/>
      <x v="20"/>
    </i>
    <i r="1">
      <x v="2"/>
      <x v="12"/>
    </i>
    <i r="2">
      <x v="14"/>
    </i>
    <i>
      <x v="2"/>
      <x v="1"/>
      <x v="7"/>
    </i>
    <i r="1">
      <x v="2"/>
      <x v="14"/>
    </i>
    <i>
      <x v="3"/>
      <x v="1"/>
      <x v="7"/>
    </i>
    <i r="1">
      <x v="4"/>
      <x v="10"/>
    </i>
    <i>
      <x v="4"/>
      <x v="6"/>
      <x v="16"/>
    </i>
    <i t="grand">
      <x/>
    </i>
  </rowItems>
  <colFields count="1">
    <field x="-2"/>
  </colFields>
  <colItems count="6">
    <i>
      <x/>
    </i>
    <i i="1">
      <x v="1"/>
    </i>
    <i i="2">
      <x v="2"/>
    </i>
    <i i="3">
      <x v="3"/>
    </i>
    <i i="4">
      <x v="4"/>
    </i>
    <i i="5">
      <x v="5"/>
    </i>
  </colItems>
  <pageFields count="2">
    <pageField fld="2" hier="-1"/>
    <pageField fld="9" hier="-1"/>
  </pageFields>
  <dataFields count="6">
    <dataField name="Suma de Valor Final " fld="26" baseField="0" baseItem="0"/>
    <dataField name="Suma de Valor Final 2" fld="26" showDataAs="percentOfCol" baseField="13" baseItem="1" numFmtId="10"/>
    <dataField name="Suma de Giros (Valor en pesos)" fld="27" baseField="0" baseItem="0" numFmtId="167"/>
    <dataField name="Suma de Giros (Valor en pesos)2" fld="27" showDataAs="percentOfCol" baseField="13" baseItem="1" numFmtId="10"/>
    <dataField name="Suma de Número de adiciones" fld="24" baseField="0" baseItem="0"/>
    <dataField name="Suma de Número de adiciones2" fld="24" showDataAs="percentOfCol" baseField="13" baseItem="1" numFmtId="10"/>
  </dataFields>
  <formats count="7">
    <format dxfId="82">
      <pivotArea field="2" grandRow="1" outline="0" axis="axisPage" fieldPosition="0">
        <references count="1">
          <reference field="4294967294" count="1" selected="0">
            <x v="0"/>
          </reference>
        </references>
      </pivotArea>
    </format>
    <format dxfId="81">
      <pivotArea outline="0" fieldPosition="0">
        <references count="1">
          <reference field="4294967294" count="1" selected="0">
            <x v="2"/>
          </reference>
        </references>
      </pivotArea>
    </format>
    <format dxfId="80">
      <pivotArea outline="0" fieldPosition="0">
        <references count="1">
          <reference field="4294967294" count="1">
            <x v="1"/>
          </reference>
        </references>
      </pivotArea>
    </format>
    <format dxfId="79">
      <pivotArea outline="0" fieldPosition="0">
        <references count="1">
          <reference field="4294967294" count="1">
            <x v="3"/>
          </reference>
        </references>
      </pivotArea>
    </format>
    <format dxfId="78">
      <pivotArea type="all" dataOnly="0" outline="0" fieldPosition="0"/>
    </format>
    <format dxfId="77">
      <pivotArea outline="0" fieldPosition="0">
        <references count="3">
          <reference field="4294967294" count="1" selected="0">
            <x v="0"/>
          </reference>
          <reference field="6" count="3" selected="0">
            <x v="0"/>
            <x v="1"/>
            <x v="2"/>
          </reference>
          <reference field="13" count="2" selected="0">
            <x v="1"/>
            <x v="2"/>
          </reference>
        </references>
      </pivotArea>
    </format>
    <format dxfId="76">
      <pivotArea outline="0" fieldPosition="0">
        <references count="1">
          <reference field="4294967294" count="1">
            <x v="5"/>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C530FA73-B79D-4776-8912-C3877D485491}" name="TablaDinámica2" cacheId="1" applyNumberFormats="0" applyBorderFormats="0" applyFontFormats="0" applyPatternFormats="0" applyAlignmentFormats="0" applyWidthHeightFormats="1" dataCaption="Valores" updatedVersion="7" minRefreshableVersion="3" useAutoFormatting="1" itemPrintTitles="1" createdVersion="7" indent="0" compact="0" compactData="0" gridDropZones="1" multipleFieldFilters="0">
  <location ref="A122:I136" firstHeaderRow="1" firstDataRow="2" firstDataCol="3" rowPageCount="2" colPageCount="1"/>
  <pivotFields count="43">
    <pivotField compact="0" outline="0" showAll="0"/>
    <pivotField compact="0" outline="0" showAll="0"/>
    <pivotField axis="axisPage" compact="0" outline="0" multipleItemSelectionAllowed="1" showAll="0" defaultSubtotal="0">
      <items count="3">
        <item x="2"/>
        <item h="1" x="0"/>
        <item x="1"/>
      </items>
    </pivotField>
    <pivotField compact="0" outline="0" showAll="0"/>
    <pivotField compact="0" outline="0" showAll="0"/>
    <pivotField axis="axisRow" compact="0" outline="0" multipleItemSelectionAllowed="1" showAll="0" defaultSubtotal="0">
      <items count="11">
        <item x="2"/>
        <item x="7"/>
        <item x="1"/>
        <item x="0"/>
        <item x="4"/>
        <item x="6"/>
        <item x="9"/>
        <item sd="0" x="8"/>
        <item h="1" x="10"/>
        <item x="3"/>
        <item x="5"/>
      </items>
    </pivotField>
    <pivotField compact="0" outline="0" showAll="0" defaultSubtotal="0"/>
    <pivotField compact="0" outline="0" showAll="0"/>
    <pivotField compact="0" outline="0" showAll="0"/>
    <pivotField axis="axisPage" compact="0" outline="0" multipleItemSelectionAllowed="1" showAll="0">
      <items count="3">
        <item h="1" x="1"/>
        <item x="0"/>
        <item t="default"/>
      </items>
    </pivotField>
    <pivotField compact="0" outline="0" showAll="0"/>
    <pivotField compact="0" outline="0" showAll="0"/>
    <pivotField axis="axisRow" compact="0" outline="0" showAll="0" defaultSubtotal="0">
      <items count="25">
        <item x="16"/>
        <item x="14"/>
        <item x="22"/>
        <item x="12"/>
        <item x="0"/>
        <item x="1"/>
        <item x="2"/>
        <item x="3"/>
        <item x="4"/>
        <item x="5"/>
        <item x="6"/>
        <item x="7"/>
        <item x="8"/>
        <item x="9"/>
        <item x="10"/>
        <item x="11"/>
        <item x="13"/>
        <item x="15"/>
        <item x="17"/>
        <item x="18"/>
        <item x="19"/>
        <item x="20"/>
        <item x="21"/>
        <item x="23"/>
        <item x="24"/>
      </items>
    </pivotField>
    <pivotField axis="axisRow" compact="0" outline="0" showAll="0" defaultSubtotal="0">
      <items count="7">
        <item x="5"/>
        <item x="1"/>
        <item x="0"/>
        <item x="6"/>
        <item x="4"/>
        <item x="2"/>
        <item x="3"/>
      </items>
    </pivotField>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dataField="1" compact="0" outline="0" showAll="0"/>
    <pivotField compact="0" outline="0" showAll="0"/>
    <pivotField dataField="1" compact="0" outline="0" showAll="0"/>
    <pivotField dataField="1"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s>
  <rowFields count="3">
    <field x="5"/>
    <field x="13"/>
    <field x="12"/>
  </rowFields>
  <rowItems count="13">
    <i>
      <x v="2"/>
      <x v="1"/>
      <x v="7"/>
    </i>
    <i r="2">
      <x v="18"/>
    </i>
    <i r="1">
      <x v="2"/>
      <x v="4"/>
    </i>
    <i>
      <x v="3"/>
      <x v="2"/>
      <x v="4"/>
    </i>
    <i>
      <x v="4"/>
      <x v="2"/>
      <x v="10"/>
    </i>
    <i>
      <x v="5"/>
      <x v="1"/>
      <x v="18"/>
    </i>
    <i r="1">
      <x v="2"/>
      <x v="10"/>
    </i>
    <i r="1">
      <x v="4"/>
      <x v="14"/>
    </i>
    <i r="2">
      <x v="20"/>
    </i>
    <i r="1">
      <x v="6"/>
      <x v="13"/>
    </i>
    <i>
      <x v="6"/>
      <x v="4"/>
      <x v="14"/>
    </i>
    <i>
      <x v="7"/>
    </i>
    <i t="grand">
      <x/>
    </i>
  </rowItems>
  <colFields count="1">
    <field x="-2"/>
  </colFields>
  <colItems count="6">
    <i>
      <x/>
    </i>
    <i i="1">
      <x v="1"/>
    </i>
    <i i="2">
      <x v="2"/>
    </i>
    <i i="3">
      <x v="3"/>
    </i>
    <i i="4">
      <x v="4"/>
    </i>
    <i i="5">
      <x v="5"/>
    </i>
  </colItems>
  <pageFields count="2">
    <pageField fld="2" hier="-1"/>
    <pageField fld="9" hier="-1"/>
  </pageFields>
  <dataFields count="6">
    <dataField name="Suma de Valor Final " fld="26" baseField="0" baseItem="0"/>
    <dataField name="Suma de Valor Final 2" fld="26" showDataAs="percentOfCol" baseField="13" baseItem="1" numFmtId="10"/>
    <dataField name="Suma de Giros (Valor en pesos)" fld="27" baseField="0" baseItem="0" numFmtId="167"/>
    <dataField name="Suma de Giros (Valor en pesos)2" fld="27" showDataAs="percentOfCol" baseField="13" baseItem="1" numFmtId="10"/>
    <dataField name="Suma de Número de adiciones" fld="24" baseField="0" baseItem="0"/>
    <dataField name="Suma de Número de adiciones2" fld="24" showDataAs="percentOfCol" baseField="13" baseItem="3" numFmtId="10"/>
  </dataFields>
  <formats count="17">
    <format dxfId="99">
      <pivotArea field="2" grandRow="1" outline="0" axis="axisPage" fieldPosition="0">
        <references count="1">
          <reference field="4294967294" count="1" selected="0">
            <x v="0"/>
          </reference>
        </references>
      </pivotArea>
    </format>
    <format dxfId="98">
      <pivotArea outline="0" fieldPosition="0">
        <references count="1">
          <reference field="4294967294" count="1" selected="0">
            <x v="2"/>
          </reference>
        </references>
      </pivotArea>
    </format>
    <format dxfId="97">
      <pivotArea outline="0" fieldPosition="0">
        <references count="1">
          <reference field="4294967294" count="1">
            <x v="1"/>
          </reference>
        </references>
      </pivotArea>
    </format>
    <format dxfId="96">
      <pivotArea outline="0" fieldPosition="0">
        <references count="1">
          <reference field="4294967294" count="1">
            <x v="3"/>
          </reference>
        </references>
      </pivotArea>
    </format>
    <format dxfId="95">
      <pivotArea type="all" dataOnly="0" outline="0" fieldPosition="0"/>
    </format>
    <format dxfId="94">
      <pivotArea outline="0" collapsedLevelsAreSubtotals="1" fieldPosition="0"/>
    </format>
    <format dxfId="93">
      <pivotArea type="origin" dataOnly="0" labelOnly="1" outline="0" fieldPosition="0"/>
    </format>
    <format dxfId="92">
      <pivotArea field="-2" type="button" dataOnly="0" labelOnly="1" outline="0" axis="axisCol" fieldPosition="0"/>
    </format>
    <format dxfId="91">
      <pivotArea type="topRight" dataOnly="0" labelOnly="1" outline="0" fieldPosition="0"/>
    </format>
    <format dxfId="90">
      <pivotArea field="2" type="button" dataOnly="0" labelOnly="1" outline="0" axis="axisPage" fieldPosition="0"/>
    </format>
    <format dxfId="89">
      <pivotArea field="12" type="button" dataOnly="0" labelOnly="1" outline="0" axis="axisRow" fieldPosition="2"/>
    </format>
    <format dxfId="88">
      <pivotArea field="13" type="button" dataOnly="0" labelOnly="1" outline="0" axis="axisRow" fieldPosition="1"/>
    </format>
    <format dxfId="87">
      <pivotArea dataOnly="0" labelOnly="1" outline="0" fieldPosition="0">
        <references count="1">
          <reference field="2" count="2">
            <x v="0"/>
            <x v="1"/>
          </reference>
        </references>
      </pivotArea>
    </format>
    <format dxfId="86">
      <pivotArea dataOnly="0" labelOnly="1" grandRow="1" outline="0" fieldPosition="0"/>
    </format>
    <format dxfId="85">
      <pivotArea dataOnly="0" labelOnly="1" outline="0" fieldPosition="0">
        <references count="1">
          <reference field="4294967294" count="4">
            <x v="0"/>
            <x v="1"/>
            <x v="2"/>
            <x v="3"/>
          </reference>
        </references>
      </pivotArea>
    </format>
    <format dxfId="84">
      <pivotArea outline="0" fieldPosition="0">
        <references count="3">
          <reference field="4294967294" count="1" selected="0">
            <x v="0"/>
          </reference>
          <reference field="5" count="3" selected="0">
            <x v="2"/>
            <x v="4"/>
            <x v="5"/>
          </reference>
          <reference field="13" count="2" selected="0">
            <x v="1"/>
            <x v="2"/>
          </reference>
        </references>
      </pivotArea>
    </format>
    <format dxfId="83">
      <pivotArea outline="0" fieldPosition="0">
        <references count="1">
          <reference field="4294967294" count="1">
            <x v="5"/>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526620A2-151B-4E26-9581-B182704E13DC}" name="TablaDinámica1" cacheId="1" applyNumberFormats="0" applyBorderFormats="0" applyFontFormats="0" applyPatternFormats="0" applyAlignmentFormats="0" applyWidthHeightFormats="1" dataCaption="Valores" updatedVersion="7" minRefreshableVersion="3" useAutoFormatting="1" itemPrintTitles="1" createdVersion="7" indent="0" compact="0" compactData="0" gridDropZones="1" multipleFieldFilters="0">
  <location ref="BM6:BU58" firstHeaderRow="1" firstDataRow="2" firstDataCol="3" rowPageCount="2" colPageCount="1"/>
  <pivotFields count="43">
    <pivotField dataField="1" compact="0" outline="0" showAll="0"/>
    <pivotField compact="0" outline="0" showAll="0"/>
    <pivotField axis="axisPage" compact="0" outline="0" multipleItemSelectionAllowed="1" showAll="0" defaultSubtotal="0">
      <items count="3">
        <item h="1" x="2"/>
        <item x="0"/>
        <item h="1" x="1"/>
      </items>
    </pivotField>
    <pivotField compact="0" outline="0" showAll="0"/>
    <pivotField compact="0" outline="0" showAll="0"/>
    <pivotField compact="0" outline="0" multipleItemSelectionAllowed="1" showAll="0" defaultSubtotal="0"/>
    <pivotField axis="axisRow" compact="0" outline="0" showAll="0" defaultSubtotal="0">
      <items count="6">
        <item x="4"/>
        <item x="0"/>
        <item x="1"/>
        <item x="3"/>
        <item x="2"/>
        <item h="1" x="5"/>
      </items>
    </pivotField>
    <pivotField compact="0" outline="0" showAll="0"/>
    <pivotField compact="0" outline="0" showAll="0"/>
    <pivotField axis="axisPage" compact="0" outline="0" multipleItemSelectionAllowed="1" showAll="0">
      <items count="3">
        <item h="1" x="1"/>
        <item x="0"/>
        <item t="default"/>
      </items>
    </pivotField>
    <pivotField compact="0" outline="0" showAll="0"/>
    <pivotField compact="0" outline="0" showAll="0"/>
    <pivotField axis="axisRow" compact="0" outline="0" showAll="0" defaultSubtotal="0">
      <items count="25">
        <item x="16"/>
        <item x="12"/>
        <item x="13"/>
        <item x="1"/>
        <item x="4"/>
        <item x="11"/>
        <item x="2"/>
        <item x="17"/>
        <item x="24"/>
        <item x="21"/>
        <item x="10"/>
        <item x="20"/>
        <item x="6"/>
        <item x="14"/>
        <item x="0"/>
        <item x="8"/>
        <item x="9"/>
        <item x="18"/>
        <item x="23"/>
        <item x="19"/>
        <item x="3"/>
        <item x="5"/>
        <item x="7"/>
        <item x="15"/>
        <item x="22"/>
      </items>
    </pivotField>
    <pivotField axis="axisRow" compact="0" outline="0" showAll="0" defaultSubtotal="0">
      <items count="7">
        <item x="5"/>
        <item x="1"/>
        <item x="0"/>
        <item x="6"/>
        <item x="4"/>
        <item x="2"/>
        <item x="3"/>
      </items>
    </pivotField>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dataField="1" compact="0" outline="0" showAll="0"/>
    <pivotField dataField="1"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s>
  <rowFields count="3">
    <field x="6"/>
    <field x="13"/>
    <field x="12"/>
  </rowFields>
  <rowItems count="51">
    <i>
      <x/>
      <x v="4"/>
      <x v="19"/>
    </i>
    <i r="1">
      <x v="6"/>
      <x v="16"/>
    </i>
    <i>
      <x v="1"/>
      <x v="1"/>
      <x v="3"/>
    </i>
    <i r="2">
      <x v="5"/>
    </i>
    <i r="2">
      <x v="6"/>
    </i>
    <i r="2">
      <x v="7"/>
    </i>
    <i r="2">
      <x v="18"/>
    </i>
    <i r="2">
      <x v="20"/>
    </i>
    <i r="2">
      <x v="21"/>
    </i>
    <i r="2">
      <x v="23"/>
    </i>
    <i r="1">
      <x v="2"/>
      <x v="12"/>
    </i>
    <i r="2">
      <x v="13"/>
    </i>
    <i r="2">
      <x v="14"/>
    </i>
    <i r="2">
      <x v="22"/>
    </i>
    <i r="1">
      <x v="4"/>
      <x v="1"/>
    </i>
    <i r="2">
      <x v="2"/>
    </i>
    <i r="2">
      <x v="10"/>
    </i>
    <i r="2">
      <x v="19"/>
    </i>
    <i r="1">
      <x v="5"/>
      <x v="4"/>
    </i>
    <i r="2">
      <x v="15"/>
    </i>
    <i r="2">
      <x v="17"/>
    </i>
    <i r="1">
      <x v="6"/>
      <x v="16"/>
    </i>
    <i>
      <x v="2"/>
      <x v="1"/>
      <x v="5"/>
    </i>
    <i r="1">
      <x v="2"/>
      <x v="12"/>
    </i>
    <i r="2">
      <x v="14"/>
    </i>
    <i r="1">
      <x v="6"/>
      <x v="16"/>
    </i>
    <i>
      <x v="3"/>
      <x v="1"/>
      <x v="5"/>
    </i>
    <i r="2">
      <x v="7"/>
    </i>
    <i r="2">
      <x v="20"/>
    </i>
    <i r="1">
      <x v="4"/>
      <x v="2"/>
    </i>
    <i r="2">
      <x v="8"/>
    </i>
    <i r="2">
      <x v="10"/>
    </i>
    <i r="1">
      <x v="6"/>
      <x v="16"/>
    </i>
    <i>
      <x v="4"/>
      <x v="1"/>
      <x v="3"/>
    </i>
    <i r="2">
      <x v="5"/>
    </i>
    <i r="2">
      <x v="7"/>
    </i>
    <i r="2">
      <x v="9"/>
    </i>
    <i r="2">
      <x v="11"/>
    </i>
    <i r="2">
      <x v="20"/>
    </i>
    <i r="2">
      <x v="21"/>
    </i>
    <i r="2">
      <x v="23"/>
    </i>
    <i r="1">
      <x v="2"/>
      <x v="12"/>
    </i>
    <i r="2">
      <x v="13"/>
    </i>
    <i r="2">
      <x v="22"/>
    </i>
    <i r="1">
      <x v="4"/>
      <x v="2"/>
    </i>
    <i r="2">
      <x v="10"/>
    </i>
    <i r="1">
      <x v="5"/>
      <x v="4"/>
    </i>
    <i r="2">
      <x v="15"/>
    </i>
    <i r="2">
      <x v="17"/>
    </i>
    <i r="1">
      <x v="6"/>
      <x v="16"/>
    </i>
    <i t="grand">
      <x/>
    </i>
  </rowItems>
  <colFields count="1">
    <field x="-2"/>
  </colFields>
  <colItems count="6">
    <i>
      <x/>
    </i>
    <i i="1">
      <x v="1"/>
    </i>
    <i i="2">
      <x v="2"/>
    </i>
    <i i="3">
      <x v="3"/>
    </i>
    <i i="4">
      <x v="4"/>
    </i>
    <i i="5">
      <x v="5"/>
    </i>
  </colItems>
  <pageFields count="2">
    <pageField fld="2" hier="-1"/>
    <pageField fld="9" hier="-1"/>
  </pageFields>
  <dataFields count="6">
    <dataField name="Suma de Valor Final " fld="26" baseField="0" baseItem="0"/>
    <dataField name="Suma de Valor Final 2" fld="26" showDataAs="percentOfCol" baseField="13" baseItem="1" numFmtId="10"/>
    <dataField name="Suma de Giros (Valor en pesos)" fld="27" baseField="0" baseItem="0" numFmtId="167"/>
    <dataField name="Suma de Giros (Valor en pesos)2" fld="27" showDataAs="percentOfCol" baseField="13" baseItem="1" numFmtId="10"/>
    <dataField name="Suma de Cuenta contratos" fld="0" baseField="0" baseItem="0"/>
    <dataField name="Suma de Cuenta contratos2" fld="0" showDataAs="percentOfCol" baseField="0" baseItem="0" numFmtId="10"/>
  </dataFields>
  <formats count="6">
    <format dxfId="105">
      <pivotArea field="2" grandRow="1" outline="0" axis="axisPage" fieldPosition="0">
        <references count="1">
          <reference field="4294967294" count="1" selected="0">
            <x v="0"/>
          </reference>
        </references>
      </pivotArea>
    </format>
    <format dxfId="104">
      <pivotArea outline="0" fieldPosition="0">
        <references count="1">
          <reference field="4294967294" count="1" selected="0">
            <x v="2"/>
          </reference>
        </references>
      </pivotArea>
    </format>
    <format dxfId="103">
      <pivotArea outline="0" fieldPosition="0">
        <references count="1">
          <reference field="4294967294" count="1">
            <x v="1"/>
          </reference>
        </references>
      </pivotArea>
    </format>
    <format dxfId="102">
      <pivotArea outline="0" fieldPosition="0">
        <references count="1">
          <reference field="4294967294" count="1">
            <x v="3"/>
          </reference>
        </references>
      </pivotArea>
    </format>
    <format dxfId="101">
      <pivotArea type="all" dataOnly="0" outline="0" fieldPosition="0"/>
    </format>
    <format dxfId="100">
      <pivotArea outline="0" fieldPosition="0">
        <references count="1">
          <reference field="4294967294" count="1">
            <x v="5"/>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39EF6901-DA80-4359-94F8-169E92588489}" name="TablaDinámica5" cacheId="1" applyNumberFormats="0" applyBorderFormats="0" applyFontFormats="0" applyPatternFormats="0" applyAlignmentFormats="0" applyWidthHeightFormats="1" dataCaption="Valores" updatedVersion="7" minRefreshableVersion="3" useAutoFormatting="1" itemPrintTitles="1" createdVersion="7" indent="0" compact="0" compactData="0" gridDropZones="1" multipleFieldFilters="0">
  <location ref="O34:U37" firstHeaderRow="1" firstDataRow="2" firstDataCol="1" rowPageCount="2" colPageCount="1"/>
  <pivotFields count="43">
    <pivotField compact="0" outline="0" showAll="0"/>
    <pivotField compact="0" outline="0" showAll="0"/>
    <pivotField axis="axisPage" compact="0" outline="0" multipleItemSelectionAllowed="1" showAll="0" defaultSubtotal="0">
      <items count="3">
        <item x="2"/>
        <item h="1" x="0"/>
        <item x="1"/>
      </items>
    </pivotField>
    <pivotField compact="0" outline="0" showAll="0"/>
    <pivotField compact="0" outline="0" showAll="0"/>
    <pivotField compact="0" outline="0" multipleItemSelectionAllowed="1" showAll="0" defaultSubtotal="0"/>
    <pivotField axis="axisRow" compact="0" outline="0" showAll="0" defaultSubtotal="0">
      <items count="6">
        <item x="4"/>
        <item x="0"/>
        <item x="1"/>
        <item x="3"/>
        <item x="2"/>
        <item h="1" x="5"/>
      </items>
    </pivotField>
    <pivotField compact="0" outline="0" showAll="0"/>
    <pivotField compact="0" outline="0" showAll="0"/>
    <pivotField axis="axisPage" compact="0" outline="0" multipleItemSelectionAllowed="1" showAll="0">
      <items count="3">
        <item x="1"/>
        <item h="1" x="0"/>
        <item t="default"/>
      </items>
    </pivotField>
    <pivotField compact="0" outline="0" showAll="0"/>
    <pivotField compact="0" outline="0" showAll="0"/>
    <pivotField compact="0" outline="0" showAll="0" defaultSubtotal="0"/>
    <pivotField compact="0" outline="0" showAll="0" defaultSubtota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dataField="1" compact="0" outline="0" showAll="0"/>
    <pivotField compact="0" outline="0" showAll="0"/>
    <pivotField dataField="1" compact="0" outline="0" showAll="0"/>
    <pivotField dataField="1"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s>
  <rowFields count="1">
    <field x="6"/>
  </rowFields>
  <rowItems count="2">
    <i>
      <x v="4"/>
    </i>
    <i t="grand">
      <x/>
    </i>
  </rowItems>
  <colFields count="1">
    <field x="-2"/>
  </colFields>
  <colItems count="6">
    <i>
      <x/>
    </i>
    <i i="1">
      <x v="1"/>
    </i>
    <i i="2">
      <x v="2"/>
    </i>
    <i i="3">
      <x v="3"/>
    </i>
    <i i="4">
      <x v="4"/>
    </i>
    <i i="5">
      <x v="5"/>
    </i>
  </colItems>
  <pageFields count="2">
    <pageField fld="2" hier="-1"/>
    <pageField fld="9" hier="-1"/>
  </pageFields>
  <dataFields count="6">
    <dataField name="Suma de Valor Final " fld="26" baseField="0" baseItem="0"/>
    <dataField name="Suma de Valor Final 2" fld="26" showDataAs="percentOfCol" baseField="13" baseItem="1" numFmtId="10"/>
    <dataField name="Suma de Giros (Valor en pesos)" fld="27" baseField="0" baseItem="0" numFmtId="167"/>
    <dataField name="Suma de Giros (Valor en pesos)2" fld="27" showDataAs="percentOfCol" baseField="13" baseItem="1" numFmtId="10"/>
    <dataField name="Suma de Número de adiciones" fld="24" baseField="0" baseItem="0"/>
    <dataField name="Suma de Número de adiciones2" fld="24" showDataAs="percentOfCol" baseField="13" baseItem="5" numFmtId="10"/>
  </dataFields>
  <formats count="6">
    <format dxfId="17">
      <pivotArea field="2" grandRow="1" outline="0" axis="axisPage" fieldPosition="0">
        <references count="1">
          <reference field="4294967294" count="1" selected="0">
            <x v="0"/>
          </reference>
        </references>
      </pivotArea>
    </format>
    <format dxfId="16">
      <pivotArea outline="0" fieldPosition="0">
        <references count="1">
          <reference field="4294967294" count="1" selected="0">
            <x v="2"/>
          </reference>
        </references>
      </pivotArea>
    </format>
    <format dxfId="15">
      <pivotArea outline="0" fieldPosition="0">
        <references count="1">
          <reference field="4294967294" count="1">
            <x v="1"/>
          </reference>
        </references>
      </pivotArea>
    </format>
    <format dxfId="14">
      <pivotArea outline="0" fieldPosition="0">
        <references count="1">
          <reference field="4294967294" count="1">
            <x v="3"/>
          </reference>
        </references>
      </pivotArea>
    </format>
    <format dxfId="13">
      <pivotArea type="all" dataOnly="0" outline="0" fieldPosition="0"/>
    </format>
    <format dxfId="12">
      <pivotArea outline="0" fieldPosition="0">
        <references count="1">
          <reference field="4294967294" count="1">
            <x v="5"/>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352515D1-894D-4A14-881B-0864094693D8}" name="TablaDinámica4" cacheId="1" applyNumberFormats="0" applyBorderFormats="0" applyFontFormats="0" applyPatternFormats="0" applyAlignmentFormats="0" applyWidthHeightFormats="1" dataCaption="Valores" updatedVersion="7" minRefreshableVersion="3" useAutoFormatting="1" itemPrintTitles="1" createdVersion="7" indent="0" compact="0" compactData="0" gridDropZones="1" multipleFieldFilters="0">
  <location ref="A33:H38" firstHeaderRow="1" firstDataRow="2" firstDataCol="2" rowPageCount="2" colPageCount="1"/>
  <pivotFields count="43">
    <pivotField compact="0" outline="0" showAll="0"/>
    <pivotField compact="0" outline="0" showAll="0"/>
    <pivotField axis="axisPage" compact="0" outline="0" multipleItemSelectionAllowed="1" showAll="0" defaultSubtotal="0">
      <items count="3">
        <item x="2"/>
        <item h="1" x="0"/>
        <item x="1"/>
      </items>
    </pivotField>
    <pivotField compact="0" outline="0" showAll="0"/>
    <pivotField compact="0" outline="0" showAll="0"/>
    <pivotField axis="axisRow" compact="0" outline="0" multipleItemSelectionAllowed="1" showAll="0" defaultSubtotal="0">
      <items count="11">
        <item x="2"/>
        <item x="7"/>
        <item x="1"/>
        <item x="0"/>
        <item x="4"/>
        <item x="6"/>
        <item x="9"/>
        <item x="8"/>
        <item h="1" x="10"/>
        <item x="3"/>
        <item x="5"/>
      </items>
    </pivotField>
    <pivotField compact="0" outline="0" showAll="0" defaultSubtotal="0"/>
    <pivotField compact="0" outline="0" showAll="0"/>
    <pivotField compact="0" outline="0" showAll="0"/>
    <pivotField axis="axisPage" compact="0" outline="0" multipleItemSelectionAllowed="1" showAll="0">
      <items count="3">
        <item x="1"/>
        <item h="1" x="0"/>
        <item t="default"/>
      </items>
    </pivotField>
    <pivotField compact="0" outline="0" showAll="0"/>
    <pivotField compact="0" outline="0" showAll="0"/>
    <pivotField compact="0" outline="0" showAll="0" defaultSubtotal="0">
      <items count="25">
        <item x="16"/>
        <item x="14"/>
        <item x="22"/>
        <item x="12"/>
        <item x="0"/>
        <item x="1"/>
        <item x="2"/>
        <item x="3"/>
        <item x="4"/>
        <item x="5"/>
        <item x="6"/>
        <item x="7"/>
        <item x="8"/>
        <item x="9"/>
        <item x="10"/>
        <item x="11"/>
        <item x="13"/>
        <item x="15"/>
        <item x="17"/>
        <item x="18"/>
        <item x="19"/>
        <item x="20"/>
        <item x="21"/>
        <item x="23"/>
        <item x="24"/>
      </items>
    </pivotField>
    <pivotField axis="axisRow" compact="0" outline="0" showAll="0">
      <items count="8">
        <item x="5"/>
        <item x="1"/>
        <item x="0"/>
        <item x="6"/>
        <item x="4"/>
        <item x="2"/>
        <item x="3"/>
        <item t="default"/>
      </items>
    </pivotField>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dataField="1" compact="0" outline="0" showAll="0"/>
    <pivotField compact="0" outline="0" showAll="0"/>
    <pivotField dataField="1" compact="0" outline="0" showAll="0"/>
    <pivotField dataField="1"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s>
  <rowFields count="2">
    <field x="5"/>
    <field x="13"/>
  </rowFields>
  <rowItems count="4">
    <i>
      <x v="2"/>
      <x/>
    </i>
    <i r="1">
      <x v="3"/>
    </i>
    <i>
      <x v="9"/>
      <x/>
    </i>
    <i t="grand">
      <x/>
    </i>
  </rowItems>
  <colFields count="1">
    <field x="-2"/>
  </colFields>
  <colItems count="6">
    <i>
      <x/>
    </i>
    <i i="1">
      <x v="1"/>
    </i>
    <i i="2">
      <x v="2"/>
    </i>
    <i i="3">
      <x v="3"/>
    </i>
    <i i="4">
      <x v="4"/>
    </i>
    <i i="5">
      <x v="5"/>
    </i>
  </colItems>
  <pageFields count="2">
    <pageField fld="2" hier="-1"/>
    <pageField fld="9" hier="-1"/>
  </pageFields>
  <dataFields count="6">
    <dataField name="Suma de Valor Final " fld="26" baseField="0" baseItem="0"/>
    <dataField name="Suma de Valor Final 2" fld="26" showDataAs="percentOfCol" baseField="13" baseItem="1" numFmtId="10"/>
    <dataField name="Suma de Giros (Valor en pesos)" fld="27" baseField="0" baseItem="0" numFmtId="167"/>
    <dataField name="Suma de Giros (Valor en pesos)2" fld="27" showDataAs="percentOfCol" baseField="13" baseItem="1" numFmtId="10"/>
    <dataField name="Suma de Número de adiciones" fld="24" baseField="0" baseItem="0"/>
    <dataField name="Suma de Número de adiciones2" fld="24" showDataAs="percentOfCol" baseField="13" baseItem="5" numFmtId="10"/>
  </dataFields>
  <formats count="18">
    <format dxfId="35">
      <pivotArea field="2" grandRow="1" outline="0" axis="axisPage" fieldPosition="0">
        <references count="1">
          <reference field="4294967294" count="1" selected="0">
            <x v="0"/>
          </reference>
        </references>
      </pivotArea>
    </format>
    <format dxfId="34">
      <pivotArea outline="0" fieldPosition="0">
        <references count="1">
          <reference field="4294967294" count="1" selected="0">
            <x v="2"/>
          </reference>
        </references>
      </pivotArea>
    </format>
    <format dxfId="33">
      <pivotArea outline="0" fieldPosition="0">
        <references count="1">
          <reference field="4294967294" count="1">
            <x v="1"/>
          </reference>
        </references>
      </pivotArea>
    </format>
    <format dxfId="32">
      <pivotArea outline="0" fieldPosition="0">
        <references count="1">
          <reference field="4294967294" count="1">
            <x v="3"/>
          </reference>
        </references>
      </pivotArea>
    </format>
    <format dxfId="31">
      <pivotArea type="all" dataOnly="0" outline="0" fieldPosition="0"/>
    </format>
    <format dxfId="30">
      <pivotArea outline="0" collapsedLevelsAreSubtotals="1" fieldPosition="0"/>
    </format>
    <format dxfId="29">
      <pivotArea type="origin" dataOnly="0" labelOnly="1" outline="0" fieldPosition="0"/>
    </format>
    <format dxfId="28">
      <pivotArea field="-2" type="button" dataOnly="0" labelOnly="1" outline="0" axis="axisCol" fieldPosition="0"/>
    </format>
    <format dxfId="27">
      <pivotArea type="topRight" dataOnly="0" labelOnly="1" outline="0" fieldPosition="0"/>
    </format>
    <format dxfId="26">
      <pivotArea field="2" type="button" dataOnly="0" labelOnly="1" outline="0" axis="axisPage" fieldPosition="0"/>
    </format>
    <format dxfId="25">
      <pivotArea field="12" type="button" dataOnly="0" labelOnly="1" outline="0"/>
    </format>
    <format dxfId="24">
      <pivotArea field="13" type="button" dataOnly="0" labelOnly="1" outline="0" axis="axisRow" fieldPosition="1"/>
    </format>
    <format dxfId="23">
      <pivotArea dataOnly="0" labelOnly="1" outline="0" fieldPosition="0">
        <references count="1">
          <reference field="2" count="2">
            <x v="0"/>
            <x v="1"/>
          </reference>
        </references>
      </pivotArea>
    </format>
    <format dxfId="22">
      <pivotArea dataOnly="0" labelOnly="1" grandRow="1" outline="0" fieldPosition="0"/>
    </format>
    <format dxfId="21">
      <pivotArea dataOnly="0" labelOnly="1" outline="0" fieldPosition="0">
        <references count="1">
          <reference field="4294967294" count="4">
            <x v="0"/>
            <x v="1"/>
            <x v="2"/>
            <x v="3"/>
          </reference>
        </references>
      </pivotArea>
    </format>
    <format dxfId="20">
      <pivotArea outline="0" fieldPosition="0">
        <references count="3">
          <reference field="4294967294" count="1" selected="0">
            <x v="0"/>
          </reference>
          <reference field="5" count="7" selected="0">
            <x v="1"/>
            <x v="2"/>
            <x v="3"/>
            <x v="4"/>
            <x v="6"/>
            <x v="9"/>
            <x v="10"/>
          </reference>
          <reference field="13" count="2" selected="0">
            <x v="0"/>
            <x v="3"/>
          </reference>
        </references>
      </pivotArea>
    </format>
    <format dxfId="19">
      <pivotArea outline="0" fieldPosition="0">
        <references count="1">
          <reference field="4294967294" count="1">
            <x v="5"/>
          </reference>
        </references>
      </pivotArea>
    </format>
    <format dxfId="18">
      <pivotArea outline="0" fieldPosition="0">
        <references count="3">
          <reference field="4294967294" count="1" selected="0">
            <x v="0"/>
          </reference>
          <reference field="5" count="1" selected="0">
            <x v="2"/>
          </reference>
          <reference field="13" count="1" selected="0">
            <x v="2"/>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5EB8FB1F-4997-491C-9D21-8430FB331DEC}" name="TablaDinámica1" cacheId="1" applyNumberFormats="0" applyBorderFormats="0" applyFontFormats="0" applyPatternFormats="0" applyAlignmentFormats="0" applyWidthHeightFormats="1" dataCaption="Valores" updatedVersion="7" minRefreshableVersion="3" useAutoFormatting="1" itemPrintTitles="1" createdVersion="7" indent="0" compact="0" compactData="0" gridDropZones="1" multipleFieldFilters="0">
  <location ref="O6:U11" firstHeaderRow="1" firstDataRow="2" firstDataCol="1" rowPageCount="2" colPageCount="1"/>
  <pivotFields count="43">
    <pivotField dataField="1" compact="0" outline="0" showAll="0"/>
    <pivotField compact="0" outline="0" showAll="0"/>
    <pivotField axis="axisPage" compact="0" outline="0" multipleItemSelectionAllowed="1" showAll="0" defaultSubtotal="0">
      <items count="3">
        <item h="1" x="2"/>
        <item x="0"/>
        <item h="1" x="1"/>
      </items>
    </pivotField>
    <pivotField compact="0" outline="0" showAll="0"/>
    <pivotField compact="0" outline="0" showAll="0"/>
    <pivotField compact="0" outline="0" multipleItemSelectionAllowed="1" showAll="0" defaultSubtotal="0"/>
    <pivotField axis="axisRow" compact="0" outline="0" showAll="0" defaultSubtotal="0">
      <items count="6">
        <item x="4"/>
        <item x="0"/>
        <item x="1"/>
        <item x="3"/>
        <item x="2"/>
        <item h="1" x="5"/>
      </items>
    </pivotField>
    <pivotField compact="0" outline="0" showAll="0"/>
    <pivotField compact="0" outline="0" showAll="0"/>
    <pivotField axis="axisPage" compact="0" outline="0" multipleItemSelectionAllowed="1" showAll="0">
      <items count="3">
        <item x="1"/>
        <item h="1" x="0"/>
        <item t="default"/>
      </items>
    </pivotField>
    <pivotField compact="0" outline="0" showAll="0"/>
    <pivotField compact="0" outline="0" showAll="0"/>
    <pivotField compact="0" outline="0" showAll="0" defaultSubtotal="0"/>
    <pivotField compact="0" outline="0" showAll="0" defaultSubtota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dataField="1" compact="0" outline="0" showAll="0"/>
    <pivotField dataField="1"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s>
  <rowFields count="1">
    <field x="6"/>
  </rowFields>
  <rowItems count="4">
    <i>
      <x v="1"/>
    </i>
    <i>
      <x v="2"/>
    </i>
    <i>
      <x v="4"/>
    </i>
    <i t="grand">
      <x/>
    </i>
  </rowItems>
  <colFields count="1">
    <field x="-2"/>
  </colFields>
  <colItems count="6">
    <i>
      <x/>
    </i>
    <i i="1">
      <x v="1"/>
    </i>
    <i i="2">
      <x v="2"/>
    </i>
    <i i="3">
      <x v="3"/>
    </i>
    <i i="4">
      <x v="4"/>
    </i>
    <i i="5">
      <x v="5"/>
    </i>
  </colItems>
  <pageFields count="2">
    <pageField fld="2" hier="-1"/>
    <pageField fld="9" hier="-1"/>
  </pageFields>
  <dataFields count="6">
    <dataField name="Suma de Valor Final " fld="26" baseField="0" baseItem="0"/>
    <dataField name="Suma de Valor Final 2" fld="26" showDataAs="percentOfCol" baseField="13" baseItem="1" numFmtId="10"/>
    <dataField name="Suma de Giros (Valor en pesos)" fld="27" baseField="0" baseItem="0" numFmtId="167"/>
    <dataField name="Suma de Giros (Valor en pesos)2" fld="27" showDataAs="percentOfCol" baseField="13" baseItem="1" numFmtId="10"/>
    <dataField name="Suma de Cuenta contratos" fld="0" baseField="0" baseItem="0"/>
    <dataField name="Suma de Cuenta contratos2" fld="0" showDataAs="percentOfCol" baseField="13" baseItem="1" numFmtId="10"/>
  </dataFields>
  <formats count="6">
    <format dxfId="41">
      <pivotArea field="2" grandRow="1" outline="0" axis="axisPage" fieldPosition="0">
        <references count="1">
          <reference field="4294967294" count="1" selected="0">
            <x v="0"/>
          </reference>
        </references>
      </pivotArea>
    </format>
    <format dxfId="40">
      <pivotArea outline="0" fieldPosition="0">
        <references count="1">
          <reference field="4294967294" count="1" selected="0">
            <x v="2"/>
          </reference>
        </references>
      </pivotArea>
    </format>
    <format dxfId="39">
      <pivotArea outline="0" fieldPosition="0">
        <references count="1">
          <reference field="4294967294" count="1">
            <x v="1"/>
          </reference>
        </references>
      </pivotArea>
    </format>
    <format dxfId="38">
      <pivotArea outline="0" fieldPosition="0">
        <references count="1">
          <reference field="4294967294" count="1">
            <x v="3"/>
          </reference>
        </references>
      </pivotArea>
    </format>
    <format dxfId="37">
      <pivotArea outline="0" fieldPosition="0">
        <references count="1">
          <reference field="4294967294" count="1">
            <x v="5"/>
          </reference>
        </references>
      </pivotArea>
    </format>
    <format dxfId="36">
      <pivotArea type="all" dataOnly="0"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3C465E2B-A67F-4735-97CB-309583F7151E}" name="TablaDinámica11" cacheId="1" applyNumberFormats="0" applyBorderFormats="0" applyFontFormats="0" applyPatternFormats="0" applyAlignmentFormats="0" applyWidthHeightFormats="1" dataCaption="Valores" updatedVersion="7" minRefreshableVersion="3" useAutoFormatting="1" itemPrintTitles="1" createdVersion="7" indent="0" compact="0" compactData="0" gridDropZones="1" multipleFieldFilters="0">
  <location ref="A6:H15" firstHeaderRow="1" firstDataRow="2" firstDataCol="2" rowPageCount="2" colPageCount="1"/>
  <pivotFields count="43">
    <pivotField dataField="1" compact="0" outline="0" showAll="0"/>
    <pivotField compact="0" outline="0" showAll="0"/>
    <pivotField axis="axisPage" compact="0" outline="0" multipleItemSelectionAllowed="1" showAll="0" defaultSubtotal="0">
      <items count="3">
        <item h="1" x="2"/>
        <item x="0"/>
        <item h="1" x="1"/>
      </items>
    </pivotField>
    <pivotField compact="0" outline="0" showAll="0"/>
    <pivotField compact="0" outline="0" showAll="0"/>
    <pivotField axis="axisRow" compact="0" outline="0" multipleItemSelectionAllowed="1" showAll="0" defaultSubtotal="0">
      <items count="11">
        <item x="2"/>
        <item x="7"/>
        <item x="1"/>
        <item x="0"/>
        <item x="4"/>
        <item x="6"/>
        <item x="9"/>
        <item x="8"/>
        <item h="1" x="10"/>
        <item x="3"/>
        <item x="5"/>
      </items>
    </pivotField>
    <pivotField compact="0" outline="0" showAll="0" defaultSubtotal="0"/>
    <pivotField compact="0" outline="0" showAll="0"/>
    <pivotField compact="0" outline="0" showAll="0"/>
    <pivotField axis="axisPage" compact="0" outline="0" multipleItemSelectionAllowed="1" showAll="0">
      <items count="3">
        <item x="1"/>
        <item h="1" x="0"/>
        <item t="default"/>
      </items>
    </pivotField>
    <pivotField compact="0" outline="0" showAll="0"/>
    <pivotField compact="0" outline="0" showAll="0"/>
    <pivotField compact="0" outline="0" showAll="0" defaultSubtotal="0">
      <items count="25">
        <item x="16"/>
        <item x="14"/>
        <item x="22"/>
        <item x="12"/>
        <item x="0"/>
        <item x="1"/>
        <item x="2"/>
        <item x="3"/>
        <item x="4"/>
        <item x="5"/>
        <item x="6"/>
        <item x="7"/>
        <item x="8"/>
        <item x="9"/>
        <item x="10"/>
        <item x="11"/>
        <item x="13"/>
        <item x="15"/>
        <item x="17"/>
        <item x="18"/>
        <item x="19"/>
        <item x="20"/>
        <item x="21"/>
        <item x="23"/>
        <item x="24"/>
      </items>
    </pivotField>
    <pivotField axis="axisRow" compact="0" outline="0" showAll="0">
      <items count="8">
        <item x="5"/>
        <item x="1"/>
        <item x="0"/>
        <item x="6"/>
        <item x="4"/>
        <item x="2"/>
        <item x="3"/>
        <item t="default"/>
      </items>
    </pivotField>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dataField="1" compact="0" outline="0" showAll="0"/>
    <pivotField dataField="1"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s>
  <rowFields count="2">
    <field x="5"/>
    <field x="13"/>
  </rowFields>
  <rowItems count="8">
    <i>
      <x/>
      <x/>
    </i>
    <i>
      <x v="2"/>
      <x/>
    </i>
    <i r="1">
      <x v="3"/>
    </i>
    <i>
      <x v="3"/>
      <x/>
    </i>
    <i>
      <x v="7"/>
      <x/>
    </i>
    <i r="1">
      <x v="3"/>
    </i>
    <i>
      <x v="9"/>
      <x/>
    </i>
    <i t="grand">
      <x/>
    </i>
  </rowItems>
  <colFields count="1">
    <field x="-2"/>
  </colFields>
  <colItems count="6">
    <i>
      <x/>
    </i>
    <i i="1">
      <x v="1"/>
    </i>
    <i i="2">
      <x v="2"/>
    </i>
    <i i="3">
      <x v="3"/>
    </i>
    <i i="4">
      <x v="4"/>
    </i>
    <i i="5">
      <x v="5"/>
    </i>
  </colItems>
  <pageFields count="2">
    <pageField fld="2" hier="-1"/>
    <pageField fld="9" hier="-1"/>
  </pageFields>
  <dataFields count="6">
    <dataField name="Suma de Valor Final " fld="26" baseField="0" baseItem="0"/>
    <dataField name="Suma de Valor Final 2" fld="26" showDataAs="percentOfCol" baseField="13" baseItem="1" numFmtId="10"/>
    <dataField name="Suma de Giros (Valor en pesos)" fld="27" baseField="0" baseItem="0" numFmtId="167"/>
    <dataField name="Suma de Giros (Valor en pesos)2" fld="27" showDataAs="percentOfCol" baseField="13" baseItem="1" numFmtId="10"/>
    <dataField name="Suma de Cuenta contratos" fld="0" baseField="0" baseItem="0"/>
    <dataField name="Suma de Cuenta contratos2" fld="0" showDataAs="percentOfCol" baseField="13" baseItem="1" numFmtId="10"/>
  </dataFields>
  <formats count="17">
    <format dxfId="58">
      <pivotArea field="2" grandRow="1" outline="0" axis="axisPage" fieldPosition="0">
        <references count="1">
          <reference field="4294967294" count="1" selected="0">
            <x v="0"/>
          </reference>
        </references>
      </pivotArea>
    </format>
    <format dxfId="57">
      <pivotArea outline="0" fieldPosition="0">
        <references count="1">
          <reference field="4294967294" count="1" selected="0">
            <x v="2"/>
          </reference>
        </references>
      </pivotArea>
    </format>
    <format dxfId="56">
      <pivotArea outline="0" fieldPosition="0">
        <references count="1">
          <reference field="4294967294" count="1">
            <x v="1"/>
          </reference>
        </references>
      </pivotArea>
    </format>
    <format dxfId="55">
      <pivotArea outline="0" fieldPosition="0">
        <references count="1">
          <reference field="4294967294" count="1">
            <x v="3"/>
          </reference>
        </references>
      </pivotArea>
    </format>
    <format dxfId="54">
      <pivotArea outline="0" fieldPosition="0">
        <references count="1">
          <reference field="4294967294" count="1">
            <x v="5"/>
          </reference>
        </references>
      </pivotArea>
    </format>
    <format dxfId="53">
      <pivotArea type="all" dataOnly="0" outline="0" fieldPosition="0"/>
    </format>
    <format dxfId="52">
      <pivotArea outline="0" collapsedLevelsAreSubtotals="1" fieldPosition="0"/>
    </format>
    <format dxfId="51">
      <pivotArea type="origin" dataOnly="0" labelOnly="1" outline="0" fieldPosition="0"/>
    </format>
    <format dxfId="50">
      <pivotArea field="-2" type="button" dataOnly="0" labelOnly="1" outline="0" axis="axisCol" fieldPosition="0"/>
    </format>
    <format dxfId="49">
      <pivotArea type="topRight" dataOnly="0" labelOnly="1" outline="0" fieldPosition="0"/>
    </format>
    <format dxfId="48">
      <pivotArea field="2" type="button" dataOnly="0" labelOnly="1" outline="0" axis="axisPage" fieldPosition="0"/>
    </format>
    <format dxfId="47">
      <pivotArea field="12" type="button" dataOnly="0" labelOnly="1" outline="0"/>
    </format>
    <format dxfId="46">
      <pivotArea field="13" type="button" dataOnly="0" labelOnly="1" outline="0" axis="axisRow" fieldPosition="1"/>
    </format>
    <format dxfId="45">
      <pivotArea dataOnly="0" labelOnly="1" outline="0" fieldPosition="0">
        <references count="1">
          <reference field="2" count="2">
            <x v="0"/>
            <x v="1"/>
          </reference>
        </references>
      </pivotArea>
    </format>
    <format dxfId="44">
      <pivotArea dataOnly="0" labelOnly="1" grandRow="1" outline="0" fieldPosition="0"/>
    </format>
    <format dxfId="43">
      <pivotArea dataOnly="0" labelOnly="1" outline="0" fieldPosition="0">
        <references count="1">
          <reference field="4294967294" count="6">
            <x v="0"/>
            <x v="1"/>
            <x v="2"/>
            <x v="3"/>
            <x v="4"/>
            <x v="5"/>
          </reference>
        </references>
      </pivotArea>
    </format>
    <format dxfId="42">
      <pivotArea outline="0" fieldPosition="0">
        <references count="3">
          <reference field="4294967294" count="1" selected="0">
            <x v="0"/>
          </reference>
          <reference field="5" count="7" selected="0">
            <x v="1"/>
            <x v="2"/>
            <x v="3"/>
            <x v="4"/>
            <x v="6"/>
            <x v="9"/>
            <x v="10"/>
          </reference>
          <reference field="13" count="2" selected="0">
            <x v="0"/>
            <x v="3"/>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3" Type="http://schemas.openxmlformats.org/officeDocument/2006/relationships/pivotTable" Target="../pivotTables/pivotTable4.xml"/><Relationship Id="rId2" Type="http://schemas.openxmlformats.org/officeDocument/2006/relationships/pivotTable" Target="../pivotTables/pivotTable3.xml"/><Relationship Id="rId1" Type="http://schemas.openxmlformats.org/officeDocument/2006/relationships/pivotTable" Target="../pivotTables/pivotTable2.xml"/><Relationship Id="rId5" Type="http://schemas.openxmlformats.org/officeDocument/2006/relationships/printerSettings" Target="../printerSettings/printerSettings2.bin"/><Relationship Id="rId4" Type="http://schemas.openxmlformats.org/officeDocument/2006/relationships/pivotTable" Target="../pivotTables/pivotTable5.xml"/></Relationships>
</file>

<file path=xl/worksheets/_rels/sheet3.xml.rels><?xml version="1.0" encoding="UTF-8" standalone="yes"?>
<Relationships xmlns="http://schemas.openxmlformats.org/package/2006/relationships"><Relationship Id="rId3" Type="http://schemas.openxmlformats.org/officeDocument/2006/relationships/pivotTable" Target="../pivotTables/pivotTable8.xml"/><Relationship Id="rId2" Type="http://schemas.openxmlformats.org/officeDocument/2006/relationships/pivotTable" Target="../pivotTables/pivotTable7.xml"/><Relationship Id="rId1" Type="http://schemas.openxmlformats.org/officeDocument/2006/relationships/pivotTable" Target="../pivotTables/pivotTable6.xml"/><Relationship Id="rId5" Type="http://schemas.openxmlformats.org/officeDocument/2006/relationships/printerSettings" Target="../printerSettings/printerSettings3.bin"/><Relationship Id="rId4" Type="http://schemas.openxmlformats.org/officeDocument/2006/relationships/pivotTable" Target="../pivotTables/pivotTable9.xml"/></Relationships>
</file>

<file path=xl/worksheets/_rels/sheet4.xml.rels><?xml version="1.0" encoding="UTF-8" standalone="yes"?>
<Relationships xmlns="http://schemas.openxmlformats.org/package/2006/relationships"><Relationship Id="rId2" Type="http://schemas.openxmlformats.org/officeDocument/2006/relationships/pivotTable" Target="../pivotTables/pivotTable11.xml"/><Relationship Id="rId1" Type="http://schemas.openxmlformats.org/officeDocument/2006/relationships/pivotTable" Target="../pivotTables/pivotTable10.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2.xml"/><Relationship Id="rId7" Type="http://schemas.openxmlformats.org/officeDocument/2006/relationships/comments" Target="../comments1.xml"/><Relationship Id="rId2" Type="http://schemas.openxmlformats.org/officeDocument/2006/relationships/printerSettings" Target="../printerSettings/printerSettings4.bin"/><Relationship Id="rId1" Type="http://schemas.openxmlformats.org/officeDocument/2006/relationships/hyperlink" Target="mailto:german.medellin@gobiernobogota.gov.co" TargetMode="External"/><Relationship Id="rId6" Type="http://schemas.openxmlformats.org/officeDocument/2006/relationships/image" Target="../media/image1.emf"/><Relationship Id="rId5" Type="http://schemas.openxmlformats.org/officeDocument/2006/relationships/control" Target="../activeX/activeX1.xml"/><Relationship Id="rId4"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mailto:german.medellin@gobiernobogota.gov.co"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ED723-0259-42F9-97F4-7976C843CF2F}">
  <dimension ref="B2:R119"/>
  <sheetViews>
    <sheetView workbookViewId="0">
      <selection activeCell="C107" sqref="C107"/>
    </sheetView>
  </sheetViews>
  <sheetFormatPr baseColWidth="10" defaultColWidth="11.44140625" defaultRowHeight="14.4" x14ac:dyDescent="0.3"/>
  <cols>
    <col min="1" max="1" width="11.44140625" style="35"/>
    <col min="2" max="2" width="37" style="35" bestFit="1" customWidth="1"/>
    <col min="3" max="3" width="11.5546875" style="35" bestFit="1" customWidth="1"/>
    <col min="4" max="4" width="16.5546875" style="35" bestFit="1" customWidth="1"/>
    <col min="5" max="5" width="11" style="35" customWidth="1"/>
    <col min="6" max="6" width="12.5546875" style="35" bestFit="1" customWidth="1"/>
    <col min="7" max="16384" width="11.44140625" style="35"/>
  </cols>
  <sheetData>
    <row r="2" spans="2:18" ht="15.75" customHeight="1" x14ac:dyDescent="0.3">
      <c r="B2" s="4" t="s">
        <v>1631</v>
      </c>
      <c r="E2" s="420" t="s">
        <v>1632</v>
      </c>
      <c r="F2" s="420"/>
      <c r="G2" s="420"/>
      <c r="H2" s="420"/>
      <c r="I2" s="420"/>
      <c r="J2" s="420"/>
      <c r="K2" s="420"/>
      <c r="L2" s="420"/>
    </row>
    <row r="3" spans="2:18" x14ac:dyDescent="0.3">
      <c r="B3" s="394" t="s">
        <v>168</v>
      </c>
      <c r="C3" s="35" t="s">
        <v>85</v>
      </c>
      <c r="D3" s="396"/>
      <c r="E3" s="420"/>
      <c r="F3" s="420"/>
      <c r="G3" s="420"/>
      <c r="H3" s="420"/>
      <c r="I3" s="420"/>
      <c r="J3" s="420"/>
      <c r="K3" s="420"/>
      <c r="L3" s="420"/>
      <c r="M3" s="396"/>
      <c r="N3" s="396"/>
      <c r="O3" s="396"/>
      <c r="P3" s="396"/>
      <c r="Q3" s="396"/>
      <c r="R3" s="396"/>
    </row>
    <row r="4" spans="2:18" x14ac:dyDescent="0.3">
      <c r="B4" s="394" t="s">
        <v>5</v>
      </c>
      <c r="C4" s="35" t="s">
        <v>1634</v>
      </c>
      <c r="D4" s="397" t="s">
        <v>1633</v>
      </c>
      <c r="E4" s="420"/>
      <c r="F4" s="420"/>
      <c r="G4" s="420"/>
      <c r="H4" s="420"/>
      <c r="I4" s="420"/>
      <c r="J4" s="420"/>
      <c r="K4" s="420"/>
      <c r="L4" s="420"/>
      <c r="M4" s="397"/>
      <c r="N4" s="397"/>
      <c r="O4" s="397"/>
      <c r="P4" s="397"/>
      <c r="Q4" s="397"/>
      <c r="R4" s="397"/>
    </row>
    <row r="5" spans="2:18" ht="38.25" customHeight="1" x14ac:dyDescent="0.3">
      <c r="B5" s="394" t="s">
        <v>4</v>
      </c>
      <c r="C5" s="35" t="s">
        <v>1634</v>
      </c>
      <c r="D5" s="398"/>
      <c r="E5" s="421"/>
      <c r="F5" s="421"/>
      <c r="G5" s="421"/>
      <c r="H5" s="398"/>
      <c r="I5" s="398"/>
      <c r="J5" s="398"/>
      <c r="K5" s="399"/>
      <c r="L5" s="400"/>
      <c r="M5" s="400"/>
      <c r="N5" s="400"/>
      <c r="O5" s="400"/>
      <c r="P5" s="400"/>
      <c r="Q5" s="397"/>
      <c r="R5" s="397"/>
    </row>
    <row r="6" spans="2:18" ht="15" customHeight="1" x14ac:dyDescent="0.3">
      <c r="B6" s="401"/>
      <c r="C6" s="402"/>
      <c r="D6" s="403"/>
      <c r="E6" s="404"/>
      <c r="F6" s="405"/>
      <c r="G6" s="405"/>
      <c r="H6" s="405"/>
      <c r="I6" s="401"/>
      <c r="J6" s="406"/>
      <c r="K6" s="407"/>
      <c r="L6" s="404"/>
      <c r="M6" s="404"/>
      <c r="N6" s="404"/>
      <c r="O6" s="404"/>
      <c r="P6" s="408"/>
      <c r="Q6" s="409"/>
      <c r="R6" s="409"/>
    </row>
    <row r="7" spans="2:18" ht="15" customHeight="1" x14ac:dyDescent="0.3">
      <c r="B7" s="394" t="s">
        <v>1618</v>
      </c>
      <c r="C7"/>
      <c r="I7" s="410"/>
      <c r="J7" s="411"/>
      <c r="K7" s="407"/>
      <c r="L7" s="404"/>
      <c r="M7" s="404"/>
      <c r="N7" s="404"/>
      <c r="O7" s="404"/>
      <c r="P7" s="408"/>
      <c r="Q7" s="409"/>
      <c r="R7" s="409"/>
    </row>
    <row r="8" spans="2:18" ht="15" customHeight="1" x14ac:dyDescent="0.3">
      <c r="B8" s="394" t="s">
        <v>18</v>
      </c>
      <c r="C8" t="s">
        <v>472</v>
      </c>
      <c r="I8" s="410"/>
      <c r="J8" s="411"/>
      <c r="K8" s="407"/>
      <c r="L8" s="404"/>
      <c r="M8" s="404"/>
      <c r="N8" s="404"/>
      <c r="O8" s="404"/>
      <c r="P8" s="408"/>
      <c r="Q8" s="409"/>
      <c r="R8" s="409"/>
    </row>
    <row r="9" spans="2:18" ht="15" customHeight="1" x14ac:dyDescent="0.3">
      <c r="B9" s="67">
        <v>44242</v>
      </c>
      <c r="C9" s="395">
        <v>1</v>
      </c>
      <c r="I9" s="410"/>
      <c r="J9" s="411"/>
      <c r="K9" s="407"/>
      <c r="L9" s="404"/>
      <c r="M9" s="404"/>
      <c r="N9" s="404"/>
      <c r="O9" s="404"/>
      <c r="P9" s="408"/>
      <c r="Q9" s="409"/>
      <c r="R9" s="409"/>
    </row>
    <row r="10" spans="2:18" ht="15" customHeight="1" x14ac:dyDescent="0.3">
      <c r="B10" s="67">
        <v>44245</v>
      </c>
      <c r="C10" s="395">
        <v>7</v>
      </c>
      <c r="I10" s="410"/>
      <c r="J10" s="411"/>
      <c r="K10" s="407"/>
      <c r="L10" s="404"/>
      <c r="M10" s="404"/>
      <c r="N10" s="404"/>
      <c r="O10" s="404"/>
      <c r="P10" s="408"/>
      <c r="Q10" s="409"/>
      <c r="R10" s="409"/>
    </row>
    <row r="11" spans="2:18" ht="15" customHeight="1" x14ac:dyDescent="0.3">
      <c r="B11" s="67">
        <v>44271</v>
      </c>
      <c r="C11" s="395">
        <v>7</v>
      </c>
      <c r="I11" s="410"/>
      <c r="J11" s="411"/>
      <c r="K11" s="407"/>
      <c r="L11" s="404"/>
      <c r="M11" s="404"/>
      <c r="N11" s="404"/>
      <c r="O11" s="404"/>
      <c r="P11" s="408"/>
      <c r="Q11" s="409"/>
      <c r="R11" s="409"/>
    </row>
    <row r="12" spans="2:18" ht="15" customHeight="1" x14ac:dyDescent="0.3">
      <c r="B12" s="67">
        <v>44236</v>
      </c>
      <c r="C12" s="395">
        <v>1</v>
      </c>
      <c r="I12" s="401"/>
      <c r="J12" s="406"/>
      <c r="K12" s="407"/>
      <c r="L12" s="404"/>
      <c r="M12" s="404"/>
      <c r="N12" s="404"/>
      <c r="O12" s="404"/>
      <c r="P12" s="408"/>
      <c r="Q12" s="409"/>
      <c r="R12" s="409"/>
    </row>
    <row r="13" spans="2:18" ht="15" customHeight="1" x14ac:dyDescent="0.3">
      <c r="B13" s="67">
        <v>44252</v>
      </c>
      <c r="C13" s="395">
        <v>3</v>
      </c>
      <c r="I13" s="401"/>
      <c r="J13" s="406"/>
      <c r="K13" s="407"/>
      <c r="L13" s="404"/>
      <c r="M13" s="404"/>
      <c r="N13" s="404"/>
      <c r="O13" s="404"/>
      <c r="P13" s="408"/>
      <c r="Q13" s="409"/>
      <c r="R13" s="409"/>
    </row>
    <row r="14" spans="2:18" ht="15" customHeight="1" x14ac:dyDescent="0.3">
      <c r="B14" s="67">
        <v>44230</v>
      </c>
      <c r="C14" s="395">
        <v>7</v>
      </c>
      <c r="I14" s="401"/>
      <c r="J14" s="406"/>
      <c r="K14" s="407"/>
      <c r="L14" s="404"/>
      <c r="M14" s="404"/>
      <c r="N14" s="404"/>
      <c r="O14" s="404"/>
      <c r="P14" s="408"/>
      <c r="Q14" s="409"/>
      <c r="R14" s="409"/>
    </row>
    <row r="15" spans="2:18" ht="15" customHeight="1" x14ac:dyDescent="0.3">
      <c r="B15" s="67">
        <v>44292</v>
      </c>
      <c r="C15" s="395">
        <v>0</v>
      </c>
      <c r="I15" s="401"/>
      <c r="J15" s="406"/>
      <c r="K15" s="407"/>
      <c r="L15" s="404"/>
      <c r="M15" s="404"/>
      <c r="N15" s="404"/>
      <c r="O15" s="404"/>
      <c r="P15" s="408"/>
      <c r="Q15" s="409"/>
      <c r="R15" s="409"/>
    </row>
    <row r="16" spans="2:18" ht="15" customHeight="1" x14ac:dyDescent="0.3">
      <c r="B16" s="67">
        <v>44253</v>
      </c>
      <c r="C16" s="395">
        <v>2</v>
      </c>
      <c r="I16" s="401"/>
      <c r="J16" s="406"/>
      <c r="K16" s="407"/>
      <c r="L16" s="404"/>
      <c r="M16" s="404"/>
      <c r="N16" s="404"/>
      <c r="O16" s="404"/>
      <c r="P16" s="408"/>
      <c r="Q16" s="409"/>
      <c r="R16" s="409"/>
    </row>
    <row r="17" spans="2:18" ht="15" customHeight="1" x14ac:dyDescent="0.3">
      <c r="B17" s="67">
        <v>44238</v>
      </c>
      <c r="C17" s="395">
        <v>2</v>
      </c>
      <c r="I17" s="401"/>
      <c r="J17" s="406"/>
      <c r="K17" s="407"/>
      <c r="L17" s="404"/>
      <c r="M17" s="404"/>
      <c r="N17" s="404"/>
      <c r="O17" s="404"/>
      <c r="P17" s="408"/>
      <c r="Q17" s="409"/>
      <c r="R17" s="409"/>
    </row>
    <row r="18" spans="2:18" ht="15" customHeight="1" x14ac:dyDescent="0.3">
      <c r="B18" s="67">
        <v>44293</v>
      </c>
      <c r="C18" s="395">
        <v>2</v>
      </c>
      <c r="I18" s="401"/>
      <c r="J18" s="406"/>
      <c r="K18" s="407"/>
      <c r="L18" s="404"/>
      <c r="M18" s="404"/>
      <c r="N18" s="404"/>
      <c r="O18" s="404"/>
      <c r="P18" s="408"/>
      <c r="Q18" s="409"/>
      <c r="R18" s="409"/>
    </row>
    <row r="19" spans="2:18" ht="15" customHeight="1" x14ac:dyDescent="0.3">
      <c r="B19" s="67">
        <v>44390</v>
      </c>
      <c r="C19" s="395">
        <v>5</v>
      </c>
      <c r="I19" s="401"/>
      <c r="J19" s="406"/>
      <c r="K19" s="407"/>
      <c r="L19" s="404"/>
      <c r="M19" s="404"/>
      <c r="N19" s="404"/>
      <c r="O19" s="404"/>
      <c r="P19" s="408"/>
      <c r="Q19" s="409"/>
      <c r="R19" s="409"/>
    </row>
    <row r="20" spans="2:18" ht="15" customHeight="1" x14ac:dyDescent="0.3">
      <c r="B20" s="67">
        <v>44412</v>
      </c>
      <c r="C20" s="395">
        <v>1</v>
      </c>
      <c r="I20" s="401"/>
      <c r="J20" s="406"/>
      <c r="K20" s="407"/>
      <c r="L20" s="404"/>
      <c r="M20" s="404"/>
      <c r="N20" s="404"/>
      <c r="O20" s="404"/>
      <c r="P20" s="408"/>
      <c r="Q20" s="409"/>
      <c r="R20" s="409"/>
    </row>
    <row r="21" spans="2:18" ht="15" customHeight="1" x14ac:dyDescent="0.3">
      <c r="B21" s="67">
        <v>44438</v>
      </c>
      <c r="C21" s="395">
        <v>1</v>
      </c>
      <c r="I21" s="401"/>
      <c r="J21" s="406"/>
      <c r="K21" s="407"/>
      <c r="L21" s="404"/>
      <c r="M21" s="404"/>
      <c r="N21" s="404"/>
      <c r="O21" s="404"/>
      <c r="P21" s="408"/>
      <c r="Q21" s="409"/>
      <c r="R21" s="409"/>
    </row>
    <row r="22" spans="2:18" ht="15" customHeight="1" x14ac:dyDescent="0.3">
      <c r="B22" s="67">
        <v>44512</v>
      </c>
      <c r="C22" s="395">
        <v>1</v>
      </c>
      <c r="I22" s="401"/>
      <c r="J22" s="406"/>
      <c r="K22" s="407"/>
      <c r="L22" s="404"/>
      <c r="M22" s="404"/>
      <c r="N22" s="404"/>
      <c r="O22" s="404"/>
      <c r="P22" s="408"/>
      <c r="Q22" s="409"/>
      <c r="R22" s="409"/>
    </row>
    <row r="23" spans="2:18" ht="15" customHeight="1" x14ac:dyDescent="0.3">
      <c r="B23" s="67">
        <v>44449</v>
      </c>
      <c r="C23" s="395">
        <v>1</v>
      </c>
      <c r="I23" s="401"/>
      <c r="J23" s="406"/>
      <c r="K23" s="407"/>
      <c r="L23" s="404"/>
      <c r="M23" s="404"/>
      <c r="N23" s="404"/>
      <c r="O23" s="404"/>
      <c r="P23" s="408"/>
      <c r="Q23" s="409"/>
      <c r="R23" s="409"/>
    </row>
    <row r="24" spans="2:18" ht="15" customHeight="1" x14ac:dyDescent="0.3">
      <c r="B24" s="67">
        <v>44285</v>
      </c>
      <c r="C24" s="395">
        <v>1</v>
      </c>
      <c r="I24" s="401"/>
      <c r="J24" s="406"/>
      <c r="K24" s="407"/>
      <c r="L24" s="404"/>
      <c r="M24" s="404"/>
      <c r="N24" s="404"/>
      <c r="O24" s="404"/>
      <c r="P24" s="408"/>
      <c r="Q24" s="409"/>
      <c r="R24" s="409"/>
    </row>
    <row r="25" spans="2:18" ht="15" customHeight="1" x14ac:dyDescent="0.3">
      <c r="B25" s="67">
        <v>44418</v>
      </c>
      <c r="C25" s="395">
        <v>3</v>
      </c>
      <c r="I25" s="401"/>
      <c r="J25" s="406"/>
      <c r="K25" s="407"/>
      <c r="L25" s="404"/>
      <c r="M25" s="404"/>
      <c r="N25" s="404"/>
      <c r="O25" s="404"/>
      <c r="P25" s="408"/>
      <c r="Q25" s="409"/>
      <c r="R25" s="409"/>
    </row>
    <row r="26" spans="2:18" ht="15" customHeight="1" x14ac:dyDescent="0.3">
      <c r="B26" s="67">
        <v>44455</v>
      </c>
      <c r="C26" s="395">
        <v>2</v>
      </c>
      <c r="I26" s="401"/>
      <c r="J26" s="406"/>
      <c r="K26" s="407"/>
      <c r="L26" s="404"/>
      <c r="M26" s="404"/>
      <c r="N26" s="404"/>
      <c r="O26" s="404"/>
      <c r="P26" s="408"/>
      <c r="Q26" s="409"/>
      <c r="R26" s="409"/>
    </row>
    <row r="27" spans="2:18" ht="15" customHeight="1" x14ac:dyDescent="0.3">
      <c r="B27" s="67">
        <v>44435</v>
      </c>
      <c r="C27" s="395">
        <v>1</v>
      </c>
      <c r="I27" s="401"/>
      <c r="J27" s="406"/>
      <c r="K27" s="407"/>
      <c r="L27" s="404"/>
      <c r="M27" s="404"/>
      <c r="N27" s="404"/>
      <c r="O27" s="404"/>
      <c r="P27" s="408"/>
      <c r="Q27" s="409"/>
      <c r="R27" s="409"/>
    </row>
    <row r="28" spans="2:18" ht="15" customHeight="1" x14ac:dyDescent="0.3">
      <c r="B28" s="67">
        <v>44340</v>
      </c>
      <c r="C28" s="395">
        <v>1</v>
      </c>
      <c r="I28" s="401"/>
      <c r="J28" s="406"/>
      <c r="K28" s="407"/>
      <c r="L28" s="404"/>
      <c r="M28" s="404"/>
      <c r="N28" s="404"/>
      <c r="O28" s="404"/>
      <c r="P28" s="408"/>
      <c r="Q28" s="409"/>
      <c r="R28" s="409"/>
    </row>
    <row r="29" spans="2:18" ht="15" customHeight="1" x14ac:dyDescent="0.3">
      <c r="B29" s="67">
        <v>44375</v>
      </c>
      <c r="C29" s="395">
        <v>1</v>
      </c>
      <c r="I29" s="401"/>
      <c r="J29" s="406"/>
      <c r="K29" s="407"/>
      <c r="L29" s="404"/>
      <c r="M29" s="404"/>
      <c r="N29" s="404"/>
      <c r="O29" s="404"/>
      <c r="P29" s="408"/>
      <c r="Q29" s="409"/>
      <c r="R29" s="409"/>
    </row>
    <row r="30" spans="2:18" ht="15" customHeight="1" x14ac:dyDescent="0.3">
      <c r="B30" s="67">
        <v>44237</v>
      </c>
      <c r="C30" s="395">
        <v>5</v>
      </c>
      <c r="I30" s="401"/>
      <c r="J30" s="406"/>
      <c r="K30" s="407"/>
      <c r="L30" s="404"/>
      <c r="M30" s="404"/>
      <c r="N30" s="404"/>
      <c r="O30" s="404"/>
      <c r="P30" s="408"/>
      <c r="Q30" s="409"/>
      <c r="R30" s="409"/>
    </row>
    <row r="31" spans="2:18" ht="15" customHeight="1" x14ac:dyDescent="0.3">
      <c r="B31" s="67">
        <v>44249</v>
      </c>
      <c r="C31" s="395">
        <v>5</v>
      </c>
      <c r="I31" s="401"/>
      <c r="J31" s="406"/>
      <c r="K31" s="407"/>
      <c r="L31" s="404"/>
      <c r="M31" s="404"/>
      <c r="N31" s="404"/>
      <c r="O31" s="404"/>
      <c r="P31" s="408"/>
      <c r="Q31" s="409"/>
      <c r="R31" s="409"/>
    </row>
    <row r="32" spans="2:18" ht="15" customHeight="1" x14ac:dyDescent="0.3">
      <c r="B32" s="67">
        <v>44256</v>
      </c>
      <c r="C32" s="395">
        <v>6</v>
      </c>
      <c r="I32" s="401"/>
      <c r="J32" s="406"/>
      <c r="K32" s="407"/>
      <c r="L32" s="404"/>
      <c r="M32" s="404"/>
      <c r="N32" s="404"/>
      <c r="O32" s="404"/>
      <c r="P32" s="408"/>
      <c r="Q32" s="409"/>
      <c r="R32" s="409"/>
    </row>
    <row r="33" spans="2:18" ht="15" customHeight="1" x14ac:dyDescent="0.3">
      <c r="B33" s="67">
        <v>44560</v>
      </c>
      <c r="C33" s="395">
        <v>1</v>
      </c>
      <c r="I33" s="401"/>
      <c r="J33" s="406"/>
      <c r="K33" s="407"/>
      <c r="L33" s="404"/>
      <c r="M33" s="404"/>
      <c r="N33" s="404"/>
      <c r="O33" s="404"/>
      <c r="P33" s="408"/>
      <c r="Q33" s="409"/>
      <c r="R33" s="409"/>
    </row>
    <row r="34" spans="2:18" ht="15" customHeight="1" x14ac:dyDescent="0.3">
      <c r="B34" s="67">
        <v>44404</v>
      </c>
      <c r="C34" s="395"/>
      <c r="I34" s="401"/>
      <c r="J34" s="406"/>
      <c r="K34" s="407"/>
      <c r="L34" s="404"/>
      <c r="M34" s="404"/>
      <c r="N34" s="404"/>
      <c r="O34" s="404"/>
      <c r="P34" s="408"/>
      <c r="Q34" s="409"/>
      <c r="R34" s="409"/>
    </row>
    <row r="35" spans="2:18" ht="15" customHeight="1" x14ac:dyDescent="0.3">
      <c r="B35" s="67">
        <v>44427</v>
      </c>
      <c r="C35" s="395">
        <v>1</v>
      </c>
      <c r="I35" s="401"/>
      <c r="J35" s="406"/>
      <c r="K35" s="407"/>
      <c r="L35" s="404"/>
      <c r="M35" s="404"/>
      <c r="N35" s="404"/>
      <c r="O35" s="404"/>
      <c r="P35" s="408"/>
      <c r="Q35" s="409"/>
      <c r="R35" s="409"/>
    </row>
    <row r="36" spans="2:18" ht="15" customHeight="1" x14ac:dyDescent="0.3">
      <c r="B36" s="67">
        <v>44231</v>
      </c>
      <c r="C36" s="395">
        <v>6</v>
      </c>
      <c r="I36" s="401"/>
      <c r="J36" s="406"/>
      <c r="K36" s="407"/>
      <c r="L36" s="404"/>
      <c r="M36" s="404"/>
      <c r="N36" s="404"/>
      <c r="O36" s="404"/>
      <c r="P36" s="408"/>
      <c r="Q36" s="409"/>
      <c r="R36" s="409"/>
    </row>
    <row r="37" spans="2:18" ht="15" customHeight="1" x14ac:dyDescent="0.3">
      <c r="B37" s="67">
        <v>44279</v>
      </c>
      <c r="C37" s="395">
        <v>1</v>
      </c>
      <c r="I37" s="401"/>
      <c r="J37" s="406"/>
      <c r="K37" s="407"/>
      <c r="L37" s="404"/>
      <c r="M37" s="404"/>
      <c r="N37" s="404"/>
      <c r="O37" s="404"/>
      <c r="P37" s="408"/>
      <c r="Q37" s="409"/>
      <c r="R37" s="409"/>
    </row>
    <row r="38" spans="2:18" ht="15" customHeight="1" x14ac:dyDescent="0.3">
      <c r="B38" s="67">
        <v>44260</v>
      </c>
      <c r="C38" s="395">
        <v>3</v>
      </c>
      <c r="I38" s="401"/>
      <c r="J38" s="406"/>
      <c r="K38" s="407"/>
      <c r="L38" s="404"/>
      <c r="M38" s="404"/>
      <c r="N38" s="404"/>
      <c r="O38" s="404"/>
      <c r="P38" s="408"/>
      <c r="Q38" s="409"/>
      <c r="R38" s="409"/>
    </row>
    <row r="39" spans="2:18" ht="15" customHeight="1" x14ac:dyDescent="0.3">
      <c r="B39" s="67">
        <v>44251</v>
      </c>
      <c r="C39" s="395">
        <v>6</v>
      </c>
      <c r="I39" s="401"/>
      <c r="J39" s="406"/>
      <c r="K39" s="407"/>
      <c r="L39" s="404"/>
      <c r="M39" s="404"/>
      <c r="N39" s="404"/>
      <c r="O39" s="404"/>
      <c r="P39" s="408"/>
      <c r="Q39" s="409"/>
      <c r="R39" s="409"/>
    </row>
    <row r="40" spans="2:18" ht="15" customHeight="1" x14ac:dyDescent="0.3">
      <c r="B40" s="67">
        <v>44232</v>
      </c>
      <c r="C40" s="395">
        <v>3</v>
      </c>
      <c r="I40" s="401"/>
      <c r="J40" s="406"/>
      <c r="K40" s="407"/>
      <c r="L40" s="404"/>
      <c r="M40" s="404"/>
      <c r="N40" s="404"/>
      <c r="O40" s="404"/>
      <c r="P40" s="408"/>
      <c r="Q40" s="409"/>
      <c r="R40" s="409"/>
    </row>
    <row r="41" spans="2:18" ht="15" customHeight="1" x14ac:dyDescent="0.3">
      <c r="B41" s="67">
        <v>44263</v>
      </c>
      <c r="C41" s="395">
        <v>1</v>
      </c>
      <c r="I41" s="401"/>
      <c r="J41" s="406"/>
      <c r="K41" s="407"/>
      <c r="L41" s="404"/>
      <c r="M41" s="404"/>
      <c r="N41" s="404"/>
      <c r="O41" s="404"/>
      <c r="P41" s="408"/>
      <c r="Q41" s="409"/>
      <c r="R41" s="409"/>
    </row>
    <row r="42" spans="2:18" ht="15" customHeight="1" x14ac:dyDescent="0.3">
      <c r="B42" s="67">
        <v>44246</v>
      </c>
      <c r="C42" s="395">
        <v>5</v>
      </c>
      <c r="I42" s="401"/>
      <c r="J42" s="406"/>
      <c r="K42" s="407"/>
      <c r="L42" s="404"/>
      <c r="M42" s="404"/>
      <c r="N42" s="404"/>
      <c r="O42" s="404"/>
      <c r="P42" s="408"/>
      <c r="Q42" s="409"/>
      <c r="R42" s="409"/>
    </row>
    <row r="43" spans="2:18" ht="15" customHeight="1" x14ac:dyDescent="0.3">
      <c r="B43" s="67">
        <v>44264</v>
      </c>
      <c r="C43" s="395">
        <v>1</v>
      </c>
      <c r="I43" s="401"/>
      <c r="J43" s="406"/>
      <c r="K43" s="407"/>
      <c r="L43" s="404"/>
      <c r="M43" s="404"/>
      <c r="N43" s="404"/>
      <c r="O43" s="404"/>
      <c r="P43" s="408"/>
      <c r="Q43" s="409"/>
      <c r="R43" s="409"/>
    </row>
    <row r="44" spans="2:18" ht="15" customHeight="1" x14ac:dyDescent="0.3">
      <c r="B44" s="67">
        <v>44524</v>
      </c>
      <c r="C44" s="395">
        <v>1</v>
      </c>
      <c r="I44" s="401"/>
      <c r="J44" s="406"/>
      <c r="K44" s="407"/>
      <c r="L44" s="404"/>
      <c r="M44" s="404"/>
      <c r="N44" s="404"/>
      <c r="O44" s="404"/>
      <c r="P44" s="408"/>
      <c r="Q44" s="409"/>
      <c r="R44" s="409"/>
    </row>
    <row r="45" spans="2:18" ht="15" customHeight="1" x14ac:dyDescent="0.3">
      <c r="B45" s="67">
        <v>44235</v>
      </c>
      <c r="C45" s="395">
        <v>1</v>
      </c>
      <c r="I45" s="401"/>
      <c r="J45" s="406"/>
      <c r="K45" s="407"/>
      <c r="L45" s="404"/>
      <c r="M45" s="404"/>
      <c r="N45" s="404"/>
      <c r="O45" s="404"/>
      <c r="P45" s="408"/>
      <c r="Q45" s="409"/>
      <c r="R45" s="409"/>
    </row>
    <row r="46" spans="2:18" ht="15" customHeight="1" x14ac:dyDescent="0.3">
      <c r="B46" s="67">
        <v>44400</v>
      </c>
      <c r="C46" s="395">
        <v>2</v>
      </c>
      <c r="I46" s="401"/>
      <c r="J46" s="406"/>
      <c r="K46" s="407"/>
      <c r="L46" s="404"/>
      <c r="M46" s="404"/>
      <c r="N46" s="404"/>
      <c r="O46" s="404"/>
      <c r="P46" s="408"/>
      <c r="Q46" s="409"/>
      <c r="R46" s="409"/>
    </row>
    <row r="47" spans="2:18" ht="15" customHeight="1" x14ac:dyDescent="0.3">
      <c r="B47" s="67">
        <v>44243</v>
      </c>
      <c r="C47" s="395">
        <v>3</v>
      </c>
      <c r="I47" s="401"/>
      <c r="J47" s="406"/>
      <c r="K47" s="407"/>
      <c r="L47" s="404"/>
      <c r="M47" s="404"/>
      <c r="N47" s="404"/>
      <c r="O47" s="404"/>
      <c r="P47" s="408"/>
      <c r="Q47" s="409"/>
      <c r="R47" s="409"/>
    </row>
    <row r="48" spans="2:18" ht="15" customHeight="1" x14ac:dyDescent="0.3">
      <c r="B48" s="67">
        <v>44557</v>
      </c>
      <c r="C48" s="395">
        <v>1</v>
      </c>
      <c r="I48" s="401"/>
      <c r="J48" s="406"/>
      <c r="K48" s="407"/>
      <c r="L48" s="404"/>
      <c r="M48" s="404"/>
      <c r="N48" s="404"/>
      <c r="O48" s="404"/>
      <c r="P48" s="408"/>
      <c r="Q48" s="409"/>
      <c r="R48" s="409"/>
    </row>
    <row r="49" spans="2:18" ht="15" customHeight="1" x14ac:dyDescent="0.3">
      <c r="B49" s="67">
        <v>44272</v>
      </c>
      <c r="C49" s="395">
        <v>2</v>
      </c>
      <c r="I49" s="401"/>
      <c r="J49" s="406"/>
      <c r="K49" s="407"/>
      <c r="L49" s="404"/>
      <c r="M49" s="404"/>
      <c r="N49" s="404"/>
      <c r="O49" s="404"/>
      <c r="P49" s="408"/>
      <c r="Q49" s="409"/>
      <c r="R49" s="409"/>
    </row>
    <row r="50" spans="2:18" ht="15" customHeight="1" x14ac:dyDescent="0.3">
      <c r="B50" s="67">
        <v>44244</v>
      </c>
      <c r="C50" s="395">
        <v>3</v>
      </c>
      <c r="I50" s="401"/>
      <c r="J50" s="406"/>
      <c r="K50" s="407"/>
      <c r="L50" s="404"/>
      <c r="M50" s="404"/>
      <c r="N50" s="404"/>
      <c r="O50" s="404"/>
      <c r="P50" s="408"/>
      <c r="Q50" s="409"/>
      <c r="R50" s="409"/>
    </row>
    <row r="51" spans="2:18" ht="15" customHeight="1" x14ac:dyDescent="0.3">
      <c r="B51" s="67">
        <v>44439</v>
      </c>
      <c r="C51" s="395">
        <v>2</v>
      </c>
      <c r="I51" s="401"/>
      <c r="J51" s="406"/>
      <c r="K51" s="407"/>
      <c r="L51" s="404"/>
      <c r="M51" s="404"/>
      <c r="N51" s="404"/>
      <c r="O51" s="404"/>
      <c r="P51" s="408"/>
      <c r="Q51" s="409"/>
      <c r="R51" s="409"/>
    </row>
    <row r="52" spans="2:18" ht="15" customHeight="1" x14ac:dyDescent="0.3">
      <c r="B52" s="67">
        <v>44543</v>
      </c>
      <c r="C52" s="395">
        <v>1</v>
      </c>
      <c r="I52" s="401"/>
      <c r="J52" s="406"/>
      <c r="K52" s="407"/>
      <c r="L52" s="404"/>
      <c r="M52" s="404"/>
      <c r="N52" s="404"/>
      <c r="O52" s="404"/>
      <c r="P52" s="408"/>
      <c r="Q52" s="409"/>
      <c r="R52" s="409"/>
    </row>
    <row r="53" spans="2:18" ht="15" customHeight="1" x14ac:dyDescent="0.3">
      <c r="B53" s="67">
        <v>44452</v>
      </c>
      <c r="C53" s="395">
        <v>3</v>
      </c>
      <c r="I53" s="401"/>
      <c r="J53" s="406"/>
      <c r="K53" s="407"/>
      <c r="L53" s="404"/>
      <c r="M53" s="404"/>
      <c r="N53" s="404"/>
      <c r="O53" s="404"/>
      <c r="P53" s="408"/>
      <c r="Q53" s="409"/>
      <c r="R53" s="409"/>
    </row>
    <row r="54" spans="2:18" ht="15" customHeight="1" x14ac:dyDescent="0.3">
      <c r="B54" s="67">
        <v>44274</v>
      </c>
      <c r="C54" s="395">
        <v>2</v>
      </c>
      <c r="I54" s="401"/>
      <c r="J54" s="406"/>
      <c r="K54" s="407"/>
      <c r="L54" s="404"/>
      <c r="M54" s="404"/>
      <c r="N54" s="404"/>
      <c r="O54" s="404"/>
      <c r="P54" s="408"/>
      <c r="Q54" s="409"/>
      <c r="R54" s="409"/>
    </row>
    <row r="55" spans="2:18" ht="15" customHeight="1" x14ac:dyDescent="0.3">
      <c r="B55" s="67">
        <v>44266</v>
      </c>
      <c r="C55" s="395">
        <v>7</v>
      </c>
      <c r="I55" s="401"/>
      <c r="J55" s="406"/>
      <c r="K55" s="407"/>
      <c r="L55" s="404"/>
      <c r="M55" s="404"/>
      <c r="N55" s="404"/>
      <c r="O55" s="404"/>
      <c r="P55" s="408"/>
      <c r="Q55" s="409"/>
      <c r="R55" s="409"/>
    </row>
    <row r="56" spans="2:18" ht="15" customHeight="1" x14ac:dyDescent="0.3">
      <c r="B56" s="67">
        <v>44358</v>
      </c>
      <c r="C56" s="395">
        <v>2</v>
      </c>
      <c r="I56" s="401"/>
      <c r="J56" s="406"/>
      <c r="K56" s="407"/>
      <c r="L56" s="404"/>
      <c r="M56" s="404"/>
      <c r="N56" s="404"/>
      <c r="O56" s="404"/>
      <c r="P56" s="408"/>
      <c r="Q56" s="409"/>
      <c r="R56" s="409"/>
    </row>
    <row r="57" spans="2:18" ht="15" customHeight="1" x14ac:dyDescent="0.3">
      <c r="B57" s="67">
        <v>44257</v>
      </c>
      <c r="C57" s="395">
        <v>10</v>
      </c>
      <c r="I57" s="401"/>
      <c r="J57" s="406"/>
      <c r="K57" s="407"/>
      <c r="L57" s="404"/>
      <c r="M57" s="404"/>
      <c r="N57" s="404"/>
      <c r="O57" s="404"/>
      <c r="P57" s="408"/>
      <c r="Q57" s="409"/>
      <c r="R57" s="409"/>
    </row>
    <row r="58" spans="2:18" ht="15" customHeight="1" x14ac:dyDescent="0.3">
      <c r="B58" s="67">
        <v>44250</v>
      </c>
      <c r="C58" s="395">
        <v>7</v>
      </c>
      <c r="I58" s="401"/>
      <c r="J58" s="406"/>
      <c r="K58" s="407"/>
      <c r="L58" s="404"/>
      <c r="M58" s="404"/>
      <c r="N58" s="404"/>
      <c r="O58" s="404"/>
      <c r="P58" s="408"/>
      <c r="Q58" s="409"/>
      <c r="R58" s="409"/>
    </row>
    <row r="59" spans="2:18" ht="15" customHeight="1" x14ac:dyDescent="0.3">
      <c r="B59" s="67">
        <v>44558</v>
      </c>
      <c r="C59" s="395">
        <v>2</v>
      </c>
      <c r="I59" s="401"/>
      <c r="J59" s="406"/>
      <c r="K59" s="407"/>
      <c r="L59" s="404"/>
      <c r="M59" s="404"/>
      <c r="N59" s="404"/>
      <c r="O59" s="404"/>
      <c r="P59" s="408"/>
      <c r="Q59" s="409"/>
      <c r="R59" s="409"/>
    </row>
    <row r="60" spans="2:18" ht="15" customHeight="1" x14ac:dyDescent="0.3">
      <c r="B60" s="35" t="s">
        <v>1630</v>
      </c>
      <c r="C60" s="395"/>
      <c r="I60" s="401"/>
      <c r="J60" s="406"/>
      <c r="K60" s="407"/>
      <c r="L60" s="404"/>
      <c r="M60" s="404"/>
      <c r="N60" s="404"/>
      <c r="O60" s="404"/>
      <c r="P60" s="408"/>
      <c r="Q60" s="409"/>
      <c r="R60" s="409"/>
    </row>
    <row r="61" spans="2:18" ht="15" customHeight="1" x14ac:dyDescent="0.3">
      <c r="B61" s="67">
        <v>44441</v>
      </c>
      <c r="C61" s="395">
        <v>1</v>
      </c>
      <c r="I61" s="401"/>
      <c r="J61" s="406"/>
      <c r="K61" s="407"/>
      <c r="L61" s="404"/>
      <c r="M61" s="404"/>
      <c r="N61" s="404"/>
      <c r="O61" s="404"/>
      <c r="P61" s="408"/>
      <c r="Q61" s="409"/>
      <c r="R61" s="409"/>
    </row>
    <row r="62" spans="2:18" ht="15" customHeight="1" x14ac:dyDescent="0.3">
      <c r="B62" s="67">
        <v>44259</v>
      </c>
      <c r="C62" s="395">
        <v>4</v>
      </c>
      <c r="I62" s="401"/>
      <c r="J62" s="406"/>
      <c r="K62" s="407"/>
      <c r="L62" s="404"/>
      <c r="M62" s="404"/>
      <c r="N62" s="404"/>
      <c r="O62" s="404"/>
      <c r="P62" s="408"/>
      <c r="Q62" s="409"/>
      <c r="R62" s="409"/>
    </row>
    <row r="63" spans="2:18" ht="15" customHeight="1" x14ac:dyDescent="0.3">
      <c r="B63" s="67">
        <v>44460</v>
      </c>
      <c r="C63" s="395">
        <v>1</v>
      </c>
      <c r="I63" s="401"/>
      <c r="J63" s="406"/>
      <c r="K63" s="407"/>
      <c r="L63" s="404"/>
      <c r="M63" s="404"/>
      <c r="N63" s="404"/>
      <c r="O63" s="404"/>
      <c r="P63" s="408"/>
      <c r="Q63" s="409"/>
      <c r="R63" s="409"/>
    </row>
    <row r="64" spans="2:18" ht="15" customHeight="1" x14ac:dyDescent="0.3">
      <c r="B64" s="67">
        <v>44386</v>
      </c>
      <c r="C64" s="395"/>
      <c r="I64" s="401"/>
      <c r="J64" s="406"/>
      <c r="K64" s="407"/>
      <c r="L64" s="404"/>
      <c r="M64" s="404"/>
      <c r="N64" s="404"/>
      <c r="O64" s="404"/>
      <c r="P64" s="408"/>
      <c r="Q64" s="409"/>
      <c r="R64" s="409"/>
    </row>
    <row r="65" spans="2:18" ht="15" customHeight="1" x14ac:dyDescent="0.3">
      <c r="B65" s="67">
        <v>44349</v>
      </c>
      <c r="C65" s="395">
        <v>2</v>
      </c>
      <c r="I65" s="401"/>
      <c r="J65" s="406"/>
      <c r="K65" s="407"/>
      <c r="L65" s="404"/>
      <c r="M65" s="404"/>
      <c r="N65" s="404"/>
      <c r="O65" s="404"/>
      <c r="P65" s="408"/>
      <c r="Q65" s="409"/>
      <c r="R65" s="409"/>
    </row>
    <row r="66" spans="2:18" ht="15" customHeight="1" x14ac:dyDescent="0.3">
      <c r="B66" s="67">
        <v>44327</v>
      </c>
      <c r="C66" s="395">
        <v>1</v>
      </c>
      <c r="I66" s="410"/>
      <c r="J66" s="406"/>
      <c r="K66" s="407"/>
      <c r="L66" s="404"/>
      <c r="M66" s="404"/>
      <c r="N66" s="404"/>
      <c r="O66" s="404"/>
      <c r="P66" s="408"/>
      <c r="Q66" s="409"/>
      <c r="R66" s="409"/>
    </row>
    <row r="67" spans="2:18" ht="15" customHeight="1" x14ac:dyDescent="0.3">
      <c r="B67" s="67">
        <v>44267</v>
      </c>
      <c r="C67" s="395">
        <v>15</v>
      </c>
      <c r="I67" s="401"/>
      <c r="J67" s="406"/>
      <c r="K67" s="407"/>
      <c r="L67" s="404"/>
      <c r="M67" s="404"/>
      <c r="N67" s="404"/>
      <c r="O67" s="404"/>
      <c r="P67" s="408"/>
      <c r="Q67" s="409"/>
      <c r="R67" s="409"/>
    </row>
    <row r="68" spans="2:18" ht="15" customHeight="1" x14ac:dyDescent="0.3">
      <c r="B68" s="67">
        <v>44270</v>
      </c>
      <c r="C68" s="395">
        <v>1</v>
      </c>
      <c r="I68" s="401"/>
      <c r="J68" s="406"/>
      <c r="K68" s="407"/>
      <c r="L68" s="404"/>
      <c r="M68" s="404"/>
      <c r="N68" s="404"/>
      <c r="O68" s="404"/>
      <c r="P68" s="408"/>
      <c r="Q68" s="409"/>
      <c r="R68" s="409"/>
    </row>
    <row r="69" spans="2:18" ht="15" customHeight="1" x14ac:dyDescent="0.3">
      <c r="B69" s="67">
        <v>44273</v>
      </c>
      <c r="C69" s="395">
        <v>2</v>
      </c>
      <c r="I69" s="401"/>
      <c r="J69" s="406"/>
      <c r="K69" s="407"/>
      <c r="L69" s="404"/>
      <c r="M69" s="404"/>
      <c r="N69" s="404"/>
      <c r="O69" s="404"/>
      <c r="P69" s="408"/>
      <c r="Q69" s="409"/>
      <c r="R69" s="409"/>
    </row>
    <row r="70" spans="2:18" ht="15" customHeight="1" x14ac:dyDescent="0.3">
      <c r="B70" s="67">
        <v>44309</v>
      </c>
      <c r="C70" s="395">
        <v>3</v>
      </c>
      <c r="I70" s="401"/>
      <c r="J70" s="406"/>
      <c r="K70" s="407"/>
      <c r="L70" s="404"/>
      <c r="M70" s="404"/>
      <c r="N70" s="404"/>
      <c r="O70" s="404"/>
      <c r="P70" s="408"/>
      <c r="Q70" s="409"/>
      <c r="R70" s="409"/>
    </row>
    <row r="71" spans="2:18" ht="15" customHeight="1" x14ac:dyDescent="0.3">
      <c r="B71" s="67">
        <v>44280</v>
      </c>
      <c r="C71" s="395">
        <v>1</v>
      </c>
      <c r="I71" s="401"/>
      <c r="J71" s="406"/>
      <c r="K71" s="407"/>
      <c r="L71" s="404"/>
      <c r="M71" s="404"/>
      <c r="N71" s="404"/>
      <c r="O71" s="404"/>
      <c r="P71" s="408"/>
      <c r="Q71" s="409"/>
      <c r="R71" s="409"/>
    </row>
    <row r="72" spans="2:18" ht="15" customHeight="1" x14ac:dyDescent="0.3">
      <c r="B72" s="67">
        <v>44281</v>
      </c>
      <c r="C72" s="395">
        <v>2</v>
      </c>
      <c r="I72" s="401"/>
      <c r="J72" s="406"/>
      <c r="K72" s="407"/>
      <c r="L72" s="404"/>
      <c r="M72" s="404"/>
      <c r="N72" s="404"/>
      <c r="O72" s="404"/>
      <c r="P72" s="408"/>
      <c r="Q72" s="409"/>
      <c r="R72" s="409"/>
    </row>
    <row r="73" spans="2:18" ht="15" customHeight="1" x14ac:dyDescent="0.3">
      <c r="B73" s="67">
        <v>44298</v>
      </c>
      <c r="C73" s="395">
        <v>1</v>
      </c>
      <c r="I73" s="401"/>
      <c r="J73" s="406"/>
      <c r="K73" s="407"/>
      <c r="L73" s="404"/>
      <c r="M73" s="404"/>
      <c r="N73" s="404"/>
      <c r="O73" s="404"/>
      <c r="P73" s="408"/>
      <c r="Q73" s="409"/>
      <c r="R73" s="409"/>
    </row>
    <row r="74" spans="2:18" ht="15" customHeight="1" x14ac:dyDescent="0.3">
      <c r="B74" s="67">
        <v>44300</v>
      </c>
      <c r="C74" s="395">
        <v>1</v>
      </c>
      <c r="I74" s="401"/>
      <c r="J74" s="406"/>
      <c r="K74" s="407"/>
      <c r="L74" s="404"/>
      <c r="M74" s="404"/>
      <c r="N74" s="404"/>
      <c r="O74" s="404"/>
      <c r="P74" s="408"/>
      <c r="Q74" s="409"/>
      <c r="R74" s="409"/>
    </row>
    <row r="75" spans="2:18" ht="15" customHeight="1" x14ac:dyDescent="0.3">
      <c r="B75" s="67">
        <v>44312</v>
      </c>
      <c r="C75" s="395">
        <v>1</v>
      </c>
      <c r="I75" s="401"/>
      <c r="J75" s="406"/>
      <c r="K75" s="407"/>
      <c r="L75" s="404"/>
      <c r="M75" s="404"/>
      <c r="N75" s="404"/>
      <c r="O75" s="404"/>
      <c r="P75" s="408"/>
      <c r="Q75" s="409"/>
      <c r="R75" s="409"/>
    </row>
    <row r="76" spans="2:18" ht="15" customHeight="1" x14ac:dyDescent="0.3">
      <c r="B76" s="67">
        <v>44313</v>
      </c>
      <c r="C76" s="395">
        <v>1</v>
      </c>
      <c r="I76" s="401"/>
      <c r="J76" s="406"/>
      <c r="K76" s="407"/>
      <c r="L76" s="404"/>
      <c r="M76" s="404"/>
      <c r="N76" s="404"/>
      <c r="O76" s="404"/>
      <c r="P76" s="408"/>
      <c r="Q76" s="409"/>
      <c r="R76" s="409"/>
    </row>
    <row r="77" spans="2:18" ht="15" customHeight="1" x14ac:dyDescent="0.3">
      <c r="B77" s="67">
        <v>44321</v>
      </c>
      <c r="C77" s="395">
        <v>2</v>
      </c>
      <c r="I77" s="401"/>
      <c r="J77" s="406"/>
      <c r="K77" s="407"/>
      <c r="L77" s="404"/>
      <c r="M77" s="404"/>
      <c r="N77" s="404"/>
      <c r="O77" s="404"/>
      <c r="P77" s="408"/>
      <c r="Q77" s="409"/>
      <c r="R77" s="409"/>
    </row>
    <row r="78" spans="2:18" ht="15" customHeight="1" x14ac:dyDescent="0.3">
      <c r="B78" s="67">
        <v>44342</v>
      </c>
      <c r="C78" s="395">
        <v>2</v>
      </c>
      <c r="I78" s="401"/>
      <c r="J78" s="406"/>
      <c r="K78" s="407"/>
      <c r="L78" s="404"/>
      <c r="M78" s="404"/>
      <c r="N78" s="404"/>
      <c r="O78" s="404"/>
      <c r="P78" s="408"/>
      <c r="Q78" s="409"/>
      <c r="R78" s="409"/>
    </row>
    <row r="79" spans="2:18" ht="15" customHeight="1" x14ac:dyDescent="0.3">
      <c r="B79" s="67">
        <v>44348</v>
      </c>
      <c r="C79" s="395">
        <v>1</v>
      </c>
      <c r="I79" s="401"/>
      <c r="J79" s="406"/>
      <c r="K79" s="407"/>
      <c r="L79" s="404"/>
      <c r="M79" s="404"/>
      <c r="N79" s="404"/>
      <c r="O79" s="404"/>
      <c r="P79" s="408"/>
      <c r="Q79" s="409"/>
      <c r="R79" s="409"/>
    </row>
    <row r="80" spans="2:18" ht="15" customHeight="1" x14ac:dyDescent="0.3">
      <c r="B80" s="67">
        <v>44368</v>
      </c>
      <c r="C80" s="395">
        <v>1</v>
      </c>
      <c r="I80" s="401"/>
      <c r="J80" s="406"/>
      <c r="K80" s="407"/>
      <c r="L80" s="404"/>
      <c r="M80" s="404"/>
      <c r="N80" s="404"/>
      <c r="O80" s="404"/>
      <c r="P80" s="408"/>
      <c r="Q80" s="409"/>
      <c r="R80" s="409"/>
    </row>
    <row r="81" spans="2:18" ht="15" customHeight="1" x14ac:dyDescent="0.3">
      <c r="B81" s="67">
        <v>44369</v>
      </c>
      <c r="C81" s="395">
        <v>1</v>
      </c>
      <c r="I81" s="401"/>
      <c r="J81" s="406"/>
      <c r="K81" s="407"/>
      <c r="L81" s="404"/>
      <c r="M81" s="404"/>
      <c r="N81" s="404"/>
      <c r="O81" s="404"/>
      <c r="P81" s="408"/>
      <c r="Q81" s="409"/>
      <c r="R81" s="409"/>
    </row>
    <row r="82" spans="2:18" ht="15" customHeight="1" x14ac:dyDescent="0.3">
      <c r="B82" s="67">
        <v>44379</v>
      </c>
      <c r="C82" s="395">
        <v>1</v>
      </c>
      <c r="I82" s="401"/>
      <c r="J82" s="406"/>
      <c r="K82" s="407"/>
      <c r="L82" s="404"/>
      <c r="M82" s="404"/>
      <c r="N82" s="404"/>
      <c r="O82" s="404"/>
      <c r="P82" s="408"/>
      <c r="Q82" s="409"/>
      <c r="R82" s="409"/>
    </row>
    <row r="83" spans="2:18" ht="15" customHeight="1" x14ac:dyDescent="0.3">
      <c r="B83" s="67">
        <v>44383</v>
      </c>
      <c r="C83" s="395">
        <v>1</v>
      </c>
      <c r="I83" s="401"/>
      <c r="J83" s="406"/>
      <c r="K83" s="407"/>
      <c r="L83" s="404"/>
      <c r="M83" s="404"/>
      <c r="N83" s="404"/>
      <c r="O83" s="404"/>
      <c r="P83" s="408"/>
      <c r="Q83" s="409"/>
      <c r="R83" s="409"/>
    </row>
    <row r="84" spans="2:18" ht="15" customHeight="1" x14ac:dyDescent="0.3">
      <c r="B84" s="67">
        <v>44396</v>
      </c>
      <c r="C84" s="395">
        <v>1</v>
      </c>
      <c r="I84" s="401"/>
      <c r="J84" s="406"/>
      <c r="K84" s="407"/>
      <c r="L84" s="404"/>
      <c r="M84" s="404"/>
      <c r="N84" s="404"/>
      <c r="O84" s="404"/>
      <c r="P84" s="408"/>
      <c r="Q84" s="409"/>
      <c r="R84" s="409"/>
    </row>
    <row r="85" spans="2:18" ht="15" customHeight="1" x14ac:dyDescent="0.3">
      <c r="B85" s="67">
        <v>44428</v>
      </c>
      <c r="C85" s="395">
        <v>5</v>
      </c>
      <c r="I85" s="401"/>
      <c r="J85" s="406"/>
      <c r="K85" s="407"/>
      <c r="L85" s="404"/>
      <c r="M85" s="404"/>
      <c r="N85" s="404"/>
      <c r="O85" s="404"/>
      <c r="P85" s="408"/>
      <c r="Q85" s="409"/>
      <c r="R85" s="409"/>
    </row>
    <row r="86" spans="2:18" ht="15" customHeight="1" x14ac:dyDescent="0.3">
      <c r="B86" s="67">
        <v>44433</v>
      </c>
      <c r="C86" s="395">
        <v>1</v>
      </c>
      <c r="I86" s="401"/>
      <c r="J86" s="406"/>
      <c r="K86" s="407"/>
      <c r="L86" s="404"/>
      <c r="M86" s="404"/>
      <c r="N86" s="404"/>
      <c r="O86" s="404"/>
      <c r="P86" s="408"/>
      <c r="Q86" s="409"/>
      <c r="R86" s="409"/>
    </row>
    <row r="87" spans="2:18" ht="15" customHeight="1" x14ac:dyDescent="0.3">
      <c r="B87" s="67">
        <v>44445</v>
      </c>
      <c r="C87" s="395">
        <v>1</v>
      </c>
      <c r="I87" s="401"/>
      <c r="J87" s="406"/>
      <c r="K87" s="407"/>
      <c r="L87" s="404"/>
      <c r="M87" s="404"/>
      <c r="N87" s="404"/>
      <c r="O87" s="404"/>
      <c r="P87" s="408"/>
      <c r="Q87" s="409"/>
      <c r="R87" s="409"/>
    </row>
    <row r="88" spans="2:18" ht="15" customHeight="1" x14ac:dyDescent="0.3">
      <c r="B88" s="67">
        <v>44467</v>
      </c>
      <c r="C88" s="395">
        <v>1</v>
      </c>
      <c r="I88" s="401"/>
      <c r="J88" s="406"/>
      <c r="K88" s="407"/>
      <c r="L88" s="404"/>
      <c r="M88" s="404"/>
      <c r="N88" s="404"/>
      <c r="O88" s="404"/>
      <c r="P88" s="408"/>
      <c r="Q88" s="409"/>
      <c r="R88" s="409"/>
    </row>
    <row r="89" spans="2:18" ht="15" customHeight="1" x14ac:dyDescent="0.3">
      <c r="B89" s="67">
        <v>44509</v>
      </c>
      <c r="C89" s="395">
        <v>1</v>
      </c>
      <c r="I89" s="401"/>
      <c r="J89" s="406"/>
      <c r="K89" s="407"/>
      <c r="L89" s="404"/>
      <c r="M89" s="404"/>
      <c r="N89" s="404"/>
      <c r="O89" s="404"/>
      <c r="P89" s="408"/>
      <c r="Q89" s="409"/>
      <c r="R89" s="409"/>
    </row>
    <row r="90" spans="2:18" ht="15" customHeight="1" x14ac:dyDescent="0.3">
      <c r="B90" s="67">
        <v>44469</v>
      </c>
      <c r="C90" s="395">
        <v>1</v>
      </c>
      <c r="I90" s="401"/>
      <c r="J90" s="406"/>
      <c r="K90" s="407"/>
      <c r="L90" s="404"/>
      <c r="M90" s="404"/>
      <c r="N90" s="404"/>
      <c r="O90" s="404"/>
      <c r="P90" s="408"/>
      <c r="Q90" s="409"/>
      <c r="R90" s="409"/>
    </row>
    <row r="91" spans="2:18" ht="15" customHeight="1" x14ac:dyDescent="0.3">
      <c r="B91" s="67">
        <v>44477</v>
      </c>
      <c r="C91" s="395">
        <v>0</v>
      </c>
      <c r="I91" s="401"/>
      <c r="J91" s="406"/>
      <c r="K91" s="407"/>
      <c r="L91" s="404"/>
      <c r="M91" s="404"/>
      <c r="N91" s="404"/>
      <c r="O91" s="404"/>
      <c r="P91" s="408"/>
      <c r="Q91" s="409"/>
      <c r="R91" s="409"/>
    </row>
    <row r="92" spans="2:18" ht="15" customHeight="1" x14ac:dyDescent="0.3">
      <c r="B92" s="67">
        <v>44490</v>
      </c>
      <c r="C92" s="395">
        <v>2</v>
      </c>
      <c r="I92" s="401"/>
      <c r="J92" s="406"/>
      <c r="K92" s="407"/>
      <c r="L92" s="404"/>
      <c r="M92" s="404"/>
      <c r="N92" s="404"/>
      <c r="O92" s="404"/>
      <c r="P92" s="408"/>
      <c r="Q92" s="409"/>
      <c r="R92" s="409"/>
    </row>
    <row r="93" spans="2:18" ht="15" customHeight="1" x14ac:dyDescent="0.3">
      <c r="B93" s="67">
        <v>44491</v>
      </c>
      <c r="C93" s="395">
        <v>1</v>
      </c>
      <c r="I93" s="401"/>
      <c r="J93" s="406"/>
      <c r="K93" s="407"/>
      <c r="L93" s="404"/>
      <c r="M93" s="404"/>
      <c r="N93" s="404"/>
      <c r="O93" s="404"/>
      <c r="P93" s="408"/>
      <c r="Q93" s="409"/>
      <c r="R93" s="409"/>
    </row>
    <row r="94" spans="2:18" ht="15" customHeight="1" x14ac:dyDescent="0.3">
      <c r="B94" s="67">
        <v>44546</v>
      </c>
      <c r="C94" s="395">
        <v>2</v>
      </c>
      <c r="I94" s="401"/>
      <c r="J94" s="406"/>
      <c r="K94" s="407"/>
      <c r="L94" s="404"/>
      <c r="M94" s="404"/>
      <c r="N94" s="404"/>
      <c r="O94" s="404"/>
      <c r="P94" s="408"/>
      <c r="Q94" s="409"/>
      <c r="R94" s="409"/>
    </row>
    <row r="95" spans="2:18" ht="15" customHeight="1" x14ac:dyDescent="0.3">
      <c r="B95" s="67">
        <v>44561</v>
      </c>
      <c r="C95" s="395">
        <v>2</v>
      </c>
      <c r="I95" s="401"/>
      <c r="J95" s="406"/>
      <c r="K95" s="407"/>
      <c r="L95" s="404"/>
      <c r="M95" s="404"/>
      <c r="N95" s="404"/>
      <c r="O95" s="404"/>
      <c r="P95" s="408"/>
      <c r="Q95" s="409"/>
      <c r="R95" s="409"/>
    </row>
    <row r="96" spans="2:18" ht="15" customHeight="1" x14ac:dyDescent="0.3">
      <c r="B96" s="67">
        <v>44494</v>
      </c>
      <c r="C96" s="395">
        <v>1</v>
      </c>
      <c r="I96" s="401"/>
      <c r="J96" s="406"/>
      <c r="K96" s="407"/>
      <c r="L96" s="404"/>
      <c r="M96" s="404"/>
      <c r="N96" s="404"/>
      <c r="O96" s="404"/>
      <c r="P96" s="408"/>
      <c r="Q96" s="409"/>
      <c r="R96" s="409"/>
    </row>
    <row r="97" spans="2:18" ht="15" customHeight="1" x14ac:dyDescent="0.3">
      <c r="B97" s="67">
        <v>44525</v>
      </c>
      <c r="C97" s="395">
        <v>1</v>
      </c>
      <c r="I97" s="401"/>
      <c r="J97" s="406"/>
      <c r="K97" s="407"/>
      <c r="L97" s="404"/>
      <c r="M97" s="404"/>
      <c r="N97" s="404"/>
      <c r="O97" s="404"/>
      <c r="P97" s="408"/>
      <c r="Q97" s="409"/>
      <c r="R97" s="409"/>
    </row>
    <row r="98" spans="2:18" ht="15" customHeight="1" x14ac:dyDescent="0.3">
      <c r="B98" s="67">
        <v>44552</v>
      </c>
      <c r="C98" s="395">
        <v>1</v>
      </c>
      <c r="I98" s="401"/>
      <c r="J98" s="406"/>
      <c r="K98" s="407"/>
      <c r="L98" s="404"/>
      <c r="M98" s="404"/>
      <c r="N98" s="404"/>
      <c r="O98" s="404"/>
      <c r="P98" s="408"/>
      <c r="Q98" s="409"/>
      <c r="R98" s="409"/>
    </row>
    <row r="99" spans="2:18" ht="15" customHeight="1" x14ac:dyDescent="0.3">
      <c r="B99" s="67">
        <v>44334</v>
      </c>
      <c r="C99" s="395">
        <v>1</v>
      </c>
      <c r="I99" s="401"/>
      <c r="J99" s="406"/>
      <c r="K99" s="407"/>
      <c r="L99" s="404"/>
      <c r="M99" s="404"/>
      <c r="N99" s="404"/>
      <c r="O99" s="404"/>
      <c r="P99" s="408"/>
      <c r="Q99" s="409"/>
      <c r="R99" s="409"/>
    </row>
    <row r="100" spans="2:18" x14ac:dyDescent="0.3">
      <c r="B100" s="67">
        <v>44357</v>
      </c>
      <c r="C100" s="395">
        <v>1</v>
      </c>
    </row>
    <row r="101" spans="2:18" x14ac:dyDescent="0.3">
      <c r="B101" s="67">
        <v>44391</v>
      </c>
      <c r="C101" s="395">
        <v>2</v>
      </c>
    </row>
    <row r="102" spans="2:18" x14ac:dyDescent="0.3">
      <c r="B102" s="67">
        <v>44347</v>
      </c>
      <c r="C102" s="395">
        <v>1</v>
      </c>
    </row>
    <row r="103" spans="2:18" x14ac:dyDescent="0.3">
      <c r="B103" s="67">
        <v>44314</v>
      </c>
      <c r="C103" s="395">
        <v>1</v>
      </c>
    </row>
    <row r="104" spans="2:18" x14ac:dyDescent="0.3">
      <c r="B104" s="67">
        <v>44529</v>
      </c>
      <c r="C104" s="395">
        <v>1</v>
      </c>
    </row>
    <row r="105" spans="2:18" x14ac:dyDescent="0.3">
      <c r="B105" s="67">
        <v>44540</v>
      </c>
      <c r="C105" s="395">
        <v>1</v>
      </c>
    </row>
    <row r="106" spans="2:18" x14ac:dyDescent="0.3">
      <c r="B106" s="67">
        <v>44553</v>
      </c>
      <c r="C106" s="395">
        <v>1</v>
      </c>
    </row>
    <row r="107" spans="2:18" x14ac:dyDescent="0.3">
      <c r="B107" s="35" t="s">
        <v>1620</v>
      </c>
      <c r="C107" s="395">
        <v>219</v>
      </c>
    </row>
    <row r="108" spans="2:18" x14ac:dyDescent="0.3">
      <c r="B108"/>
      <c r="C108"/>
    </row>
    <row r="109" spans="2:18" x14ac:dyDescent="0.3">
      <c r="B109"/>
      <c r="C109"/>
    </row>
    <row r="110" spans="2:18" x14ac:dyDescent="0.3">
      <c r="B110"/>
      <c r="C110"/>
    </row>
    <row r="111" spans="2:18" x14ac:dyDescent="0.3">
      <c r="B111"/>
      <c r="C111"/>
    </row>
    <row r="112" spans="2:18" x14ac:dyDescent="0.3">
      <c r="B112"/>
      <c r="C112"/>
    </row>
    <row r="113" spans="2:3" x14ac:dyDescent="0.3">
      <c r="B113"/>
      <c r="C113"/>
    </row>
    <row r="114" spans="2:3" x14ac:dyDescent="0.3">
      <c r="B114"/>
      <c r="C114"/>
    </row>
    <row r="115" spans="2:3" x14ac:dyDescent="0.3">
      <c r="B115"/>
      <c r="C115"/>
    </row>
    <row r="116" spans="2:3" x14ac:dyDescent="0.3">
      <c r="B116"/>
      <c r="C116"/>
    </row>
    <row r="117" spans="2:3" x14ac:dyDescent="0.3">
      <c r="B117"/>
      <c r="C117"/>
    </row>
    <row r="118" spans="2:3" x14ac:dyDescent="0.3">
      <c r="B118"/>
      <c r="C118"/>
    </row>
    <row r="119" spans="2:3" x14ac:dyDescent="0.3">
      <c r="B119"/>
      <c r="C119"/>
    </row>
  </sheetData>
  <mergeCells count="2">
    <mergeCell ref="E2:L4"/>
    <mergeCell ref="E5:G5"/>
  </mergeCells>
  <pageMargins left="0.7" right="0.7" top="0.75" bottom="0.75" header="0.3" footer="0.3"/>
  <pageSetup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3"/>
  <dimension ref="A1:F40"/>
  <sheetViews>
    <sheetView topLeftCell="A19" workbookViewId="0">
      <selection activeCell="C37" sqref="C37"/>
    </sheetView>
  </sheetViews>
  <sheetFormatPr baseColWidth="10" defaultRowHeight="14.4" x14ac:dyDescent="0.3"/>
  <cols>
    <col min="2" max="2" width="66.109375" customWidth="1"/>
    <col min="3" max="3" width="63.88671875" customWidth="1"/>
    <col min="4" max="4" width="15.44140625" bestFit="1" customWidth="1"/>
  </cols>
  <sheetData>
    <row r="1" spans="1:5" x14ac:dyDescent="0.3">
      <c r="B1" s="15" t="s">
        <v>80</v>
      </c>
      <c r="C1" s="3" t="s">
        <v>6</v>
      </c>
      <c r="D1" s="4" t="s">
        <v>81</v>
      </c>
      <c r="E1" t="s">
        <v>354</v>
      </c>
    </row>
    <row r="2" spans="1:5" ht="15" thickBot="1" x14ac:dyDescent="0.35">
      <c r="A2">
        <v>1</v>
      </c>
      <c r="B2" s="5" t="s">
        <v>82</v>
      </c>
      <c r="C2" s="6" t="s">
        <v>83</v>
      </c>
      <c r="D2" s="7" t="s">
        <v>84</v>
      </c>
      <c r="E2" s="5" t="s">
        <v>363</v>
      </c>
    </row>
    <row r="3" spans="1:5" x14ac:dyDescent="0.3">
      <c r="A3">
        <v>2</v>
      </c>
      <c r="B3" s="8" t="s">
        <v>48</v>
      </c>
      <c r="C3" s="9" t="s">
        <v>29</v>
      </c>
      <c r="D3" s="7" t="s">
        <v>85</v>
      </c>
      <c r="E3" s="5" t="s">
        <v>364</v>
      </c>
    </row>
    <row r="4" spans="1:5" x14ac:dyDescent="0.3">
      <c r="A4">
        <v>3</v>
      </c>
      <c r="B4" s="11" t="s">
        <v>49</v>
      </c>
      <c r="C4" s="9" t="s">
        <v>86</v>
      </c>
      <c r="D4" s="7" t="s">
        <v>87</v>
      </c>
      <c r="E4" s="5" t="s">
        <v>365</v>
      </c>
    </row>
    <row r="5" spans="1:5" x14ac:dyDescent="0.3">
      <c r="A5">
        <v>4</v>
      </c>
      <c r="B5" s="12" t="s">
        <v>88</v>
      </c>
      <c r="C5" s="9" t="s">
        <v>89</v>
      </c>
      <c r="D5" s="13"/>
      <c r="E5" s="14" t="s">
        <v>366</v>
      </c>
    </row>
    <row r="6" spans="1:5" x14ac:dyDescent="0.3">
      <c r="A6">
        <v>5</v>
      </c>
      <c r="B6" s="10" t="s">
        <v>90</v>
      </c>
      <c r="C6" s="9" t="s">
        <v>91</v>
      </c>
      <c r="D6" s="10"/>
      <c r="E6" s="10"/>
    </row>
    <row r="7" spans="1:5" x14ac:dyDescent="0.3">
      <c r="A7">
        <v>6</v>
      </c>
      <c r="B7" s="10" t="s">
        <v>52</v>
      </c>
      <c r="C7" s="9" t="s">
        <v>92</v>
      </c>
      <c r="D7" s="10"/>
      <c r="E7" s="10"/>
    </row>
    <row r="8" spans="1:5" x14ac:dyDescent="0.3">
      <c r="A8">
        <v>7</v>
      </c>
      <c r="B8" s="10" t="s">
        <v>53</v>
      </c>
      <c r="C8" s="9" t="s">
        <v>93</v>
      </c>
      <c r="D8" s="10"/>
      <c r="E8" s="10"/>
    </row>
    <row r="9" spans="1:5" x14ac:dyDescent="0.3">
      <c r="A9">
        <v>8</v>
      </c>
      <c r="B9" s="10" t="s">
        <v>54</v>
      </c>
      <c r="C9" s="10"/>
      <c r="D9" s="10"/>
      <c r="E9" s="10"/>
    </row>
    <row r="10" spans="1:5" x14ac:dyDescent="0.3">
      <c r="A10">
        <v>9</v>
      </c>
      <c r="B10" s="10" t="s">
        <v>55</v>
      </c>
      <c r="C10" s="5"/>
      <c r="D10" s="10"/>
      <c r="E10" s="10"/>
    </row>
    <row r="11" spans="1:5" x14ac:dyDescent="0.3">
      <c r="A11">
        <v>10</v>
      </c>
      <c r="B11" s="10" t="s">
        <v>28</v>
      </c>
      <c r="C11" s="15" t="s">
        <v>89</v>
      </c>
      <c r="D11" s="10"/>
      <c r="E11" s="10"/>
    </row>
    <row r="12" spans="1:5" x14ac:dyDescent="0.3">
      <c r="A12">
        <v>11</v>
      </c>
      <c r="B12" s="10" t="s">
        <v>56</v>
      </c>
      <c r="C12" s="16" t="s">
        <v>94</v>
      </c>
      <c r="D12" s="10"/>
      <c r="E12" s="10"/>
    </row>
    <row r="13" spans="1:5" x14ac:dyDescent="0.3">
      <c r="A13">
        <v>12</v>
      </c>
      <c r="B13" s="10" t="s">
        <v>58</v>
      </c>
      <c r="C13" s="16" t="s">
        <v>95</v>
      </c>
      <c r="D13" s="10"/>
      <c r="E13" s="10"/>
    </row>
    <row r="14" spans="1:5" x14ac:dyDescent="0.3">
      <c r="A14">
        <v>13</v>
      </c>
      <c r="B14" s="10" t="s">
        <v>59</v>
      </c>
      <c r="C14" s="16" t="s">
        <v>96</v>
      </c>
      <c r="D14" s="10"/>
      <c r="E14" s="10"/>
    </row>
    <row r="15" spans="1:5" x14ac:dyDescent="0.3">
      <c r="A15">
        <v>14</v>
      </c>
      <c r="B15" s="10" t="s">
        <v>97</v>
      </c>
      <c r="C15" s="16" t="s">
        <v>98</v>
      </c>
      <c r="D15" s="10"/>
      <c r="E15" s="10"/>
    </row>
    <row r="16" spans="1:5" x14ac:dyDescent="0.3">
      <c r="A16">
        <v>15</v>
      </c>
      <c r="B16" s="10" t="s">
        <v>99</v>
      </c>
      <c r="C16" s="10"/>
      <c r="D16" s="10"/>
      <c r="E16" s="10"/>
    </row>
    <row r="17" spans="1:6" x14ac:dyDescent="0.3">
      <c r="A17">
        <v>16</v>
      </c>
      <c r="B17" s="10" t="s">
        <v>100</v>
      </c>
      <c r="C17" s="17" t="s">
        <v>101</v>
      </c>
      <c r="D17" s="10"/>
      <c r="E17" s="10"/>
    </row>
    <row r="18" spans="1:6" x14ac:dyDescent="0.3">
      <c r="A18">
        <v>17</v>
      </c>
      <c r="B18" s="10" t="s">
        <v>102</v>
      </c>
      <c r="C18" s="16" t="s">
        <v>103</v>
      </c>
      <c r="D18" s="10"/>
      <c r="E18" s="10"/>
    </row>
    <row r="19" spans="1:6" x14ac:dyDescent="0.3">
      <c r="A19">
        <v>18</v>
      </c>
      <c r="B19" s="10" t="s">
        <v>104</v>
      </c>
      <c r="C19" s="16" t="s">
        <v>105</v>
      </c>
      <c r="D19" s="10"/>
      <c r="E19" s="10"/>
    </row>
    <row r="20" spans="1:6" x14ac:dyDescent="0.3">
      <c r="A20">
        <v>19</v>
      </c>
      <c r="B20" s="10" t="s">
        <v>65</v>
      </c>
      <c r="C20" s="16" t="s">
        <v>100</v>
      </c>
      <c r="D20" s="10"/>
      <c r="E20" s="10"/>
    </row>
    <row r="21" spans="1:6" ht="36.75" customHeight="1" x14ac:dyDescent="0.3">
      <c r="A21" s="18">
        <v>20</v>
      </c>
      <c r="B21" s="18" t="s">
        <v>106</v>
      </c>
      <c r="C21" s="19" t="s">
        <v>107</v>
      </c>
      <c r="D21" s="18"/>
      <c r="E21" s="18"/>
      <c r="F21" s="18"/>
    </row>
    <row r="22" spans="1:6" x14ac:dyDescent="0.3">
      <c r="A22" s="18"/>
      <c r="B22" s="41" t="s">
        <v>174</v>
      </c>
      <c r="C22" s="19" t="s">
        <v>108</v>
      </c>
      <c r="D22" s="18"/>
      <c r="E22" s="18"/>
      <c r="F22" s="18"/>
    </row>
    <row r="23" spans="1:6" ht="28.8" x14ac:dyDescent="0.3">
      <c r="A23">
        <v>1</v>
      </c>
      <c r="B23" s="35" t="s">
        <v>188</v>
      </c>
      <c r="C23" s="19" t="s">
        <v>109</v>
      </c>
      <c r="D23" s="18"/>
      <c r="E23" s="18"/>
      <c r="F23" s="18"/>
    </row>
    <row r="24" spans="1:6" x14ac:dyDescent="0.3">
      <c r="A24" s="18">
        <f>+A23+1</f>
        <v>2</v>
      </c>
      <c r="B24" s="35" t="s">
        <v>189</v>
      </c>
      <c r="C24" s="19" t="s">
        <v>110</v>
      </c>
      <c r="D24" s="18"/>
      <c r="E24" s="18"/>
      <c r="F24" s="18"/>
    </row>
    <row r="25" spans="1:6" ht="43.2" x14ac:dyDescent="0.3">
      <c r="A25" s="18">
        <f t="shared" ref="A25:A38" si="0">+A24+1</f>
        <v>3</v>
      </c>
      <c r="B25" s="35" t="s">
        <v>190</v>
      </c>
      <c r="C25" s="19" t="s">
        <v>111</v>
      </c>
      <c r="D25" s="18"/>
      <c r="E25" s="18"/>
      <c r="F25" s="18"/>
    </row>
    <row r="26" spans="1:6" x14ac:dyDescent="0.3">
      <c r="A26" s="18">
        <f t="shared" si="0"/>
        <v>4</v>
      </c>
      <c r="B26" s="35" t="s">
        <v>175</v>
      </c>
      <c r="C26" s="19" t="s">
        <v>112</v>
      </c>
      <c r="D26" s="18"/>
      <c r="E26" s="18"/>
      <c r="F26" s="18"/>
    </row>
    <row r="27" spans="1:6" ht="28.8" x14ac:dyDescent="0.3">
      <c r="A27" s="18">
        <f t="shared" si="0"/>
        <v>5</v>
      </c>
      <c r="B27" s="35" t="s">
        <v>176</v>
      </c>
      <c r="C27" s="19" t="s">
        <v>113</v>
      </c>
      <c r="D27" s="18"/>
      <c r="E27" s="18"/>
      <c r="F27" s="18"/>
    </row>
    <row r="28" spans="1:6" x14ac:dyDescent="0.3">
      <c r="A28" s="18">
        <f t="shared" si="0"/>
        <v>6</v>
      </c>
      <c r="B28" s="35" t="s">
        <v>177</v>
      </c>
      <c r="C28" s="19"/>
      <c r="D28" s="18"/>
      <c r="E28" s="18"/>
      <c r="F28" s="18"/>
    </row>
    <row r="29" spans="1:6" x14ac:dyDescent="0.3">
      <c r="A29" s="18">
        <f t="shared" si="0"/>
        <v>7</v>
      </c>
      <c r="B29" s="35" t="s">
        <v>178</v>
      </c>
      <c r="C29" s="19"/>
    </row>
    <row r="30" spans="1:6" x14ac:dyDescent="0.3">
      <c r="A30" s="18">
        <f t="shared" si="0"/>
        <v>8</v>
      </c>
      <c r="B30" s="35" t="s">
        <v>179</v>
      </c>
      <c r="C30" s="16" t="s">
        <v>114</v>
      </c>
    </row>
    <row r="31" spans="1:6" x14ac:dyDescent="0.3">
      <c r="A31" s="18">
        <f t="shared" si="0"/>
        <v>9</v>
      </c>
      <c r="B31" s="35" t="s">
        <v>180</v>
      </c>
      <c r="C31" s="20" t="s">
        <v>115</v>
      </c>
    </row>
    <row r="32" spans="1:6" x14ac:dyDescent="0.3">
      <c r="A32" s="18">
        <f t="shared" si="0"/>
        <v>10</v>
      </c>
      <c r="B32" s="35" t="s">
        <v>181</v>
      </c>
    </row>
    <row r="33" spans="1:3" x14ac:dyDescent="0.3">
      <c r="A33" s="18">
        <f t="shared" si="0"/>
        <v>11</v>
      </c>
      <c r="B33" s="35" t="s">
        <v>182</v>
      </c>
      <c r="C33" t="s">
        <v>263</v>
      </c>
    </row>
    <row r="34" spans="1:3" x14ac:dyDescent="0.3">
      <c r="A34" s="18">
        <f t="shared" si="0"/>
        <v>12</v>
      </c>
      <c r="B34" s="35" t="s">
        <v>183</v>
      </c>
      <c r="C34" t="s">
        <v>264</v>
      </c>
    </row>
    <row r="35" spans="1:3" x14ac:dyDescent="0.3">
      <c r="A35" s="18">
        <f t="shared" si="0"/>
        <v>13</v>
      </c>
      <c r="B35" s="35" t="s">
        <v>184</v>
      </c>
    </row>
    <row r="36" spans="1:3" x14ac:dyDescent="0.3">
      <c r="A36" s="18">
        <f t="shared" si="0"/>
        <v>14</v>
      </c>
      <c r="B36" s="35" t="s">
        <v>185</v>
      </c>
      <c r="C36" t="s">
        <v>267</v>
      </c>
    </row>
    <row r="37" spans="1:3" x14ac:dyDescent="0.3">
      <c r="A37" s="18">
        <f t="shared" si="0"/>
        <v>15</v>
      </c>
      <c r="B37" s="35" t="s">
        <v>186</v>
      </c>
      <c r="C37" t="s">
        <v>268</v>
      </c>
    </row>
    <row r="38" spans="1:3" x14ac:dyDescent="0.3">
      <c r="A38" s="18">
        <f t="shared" si="0"/>
        <v>16</v>
      </c>
      <c r="B38" s="35" t="s">
        <v>187</v>
      </c>
      <c r="C38" s="40"/>
    </row>
    <row r="40" spans="1:3" x14ac:dyDescent="0.3">
      <c r="B40" t="s">
        <v>191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4"/>
  <dimension ref="A1:I104"/>
  <sheetViews>
    <sheetView workbookViewId="0">
      <selection activeCell="B2" sqref="B2"/>
    </sheetView>
  </sheetViews>
  <sheetFormatPr baseColWidth="10" defaultRowHeight="14.4" x14ac:dyDescent="0.3"/>
  <cols>
    <col min="3" max="3" width="13.88671875" customWidth="1"/>
    <col min="4" max="4" width="74.33203125" customWidth="1"/>
    <col min="5" max="5" width="70.109375" bestFit="1" customWidth="1"/>
  </cols>
  <sheetData>
    <row r="1" spans="1:9" ht="15" thickBot="1" x14ac:dyDescent="0.35"/>
    <row r="2" spans="1:9" x14ac:dyDescent="0.3">
      <c r="B2" s="51" t="s">
        <v>273</v>
      </c>
      <c r="C2" s="52" t="s">
        <v>262</v>
      </c>
      <c r="D2" s="53" t="s">
        <v>272</v>
      </c>
      <c r="E2" s="54" t="s">
        <v>194</v>
      </c>
    </row>
    <row r="3" spans="1:9" ht="15.6" x14ac:dyDescent="0.3">
      <c r="B3" s="85" t="s">
        <v>267</v>
      </c>
      <c r="C3" s="77">
        <v>1</v>
      </c>
      <c r="D3" s="22" t="s">
        <v>116</v>
      </c>
      <c r="E3" s="28" t="s">
        <v>117</v>
      </c>
    </row>
    <row r="4" spans="1:9" ht="15.6" x14ac:dyDescent="0.3">
      <c r="A4" s="35"/>
      <c r="B4" s="85" t="s">
        <v>267</v>
      </c>
      <c r="C4" s="77">
        <v>2</v>
      </c>
      <c r="D4" s="22" t="s">
        <v>118</v>
      </c>
      <c r="E4" s="28" t="s">
        <v>117</v>
      </c>
      <c r="I4" s="42"/>
    </row>
    <row r="5" spans="1:9" ht="15.6" x14ac:dyDescent="0.3">
      <c r="A5" s="35"/>
      <c r="B5" s="85" t="s">
        <v>267</v>
      </c>
      <c r="C5" s="77">
        <v>3</v>
      </c>
      <c r="D5" s="22" t="s">
        <v>119</v>
      </c>
      <c r="E5" s="28" t="s">
        <v>117</v>
      </c>
    </row>
    <row r="6" spans="1:9" ht="15.6" x14ac:dyDescent="0.3">
      <c r="A6" s="35"/>
      <c r="B6" s="85" t="s">
        <v>267</v>
      </c>
      <c r="C6" s="77">
        <v>4</v>
      </c>
      <c r="D6" s="22" t="s">
        <v>120</v>
      </c>
      <c r="E6" s="28" t="s">
        <v>117</v>
      </c>
    </row>
    <row r="7" spans="1:9" ht="15.6" x14ac:dyDescent="0.3">
      <c r="A7" s="35"/>
      <c r="B7" s="85" t="s">
        <v>267</v>
      </c>
      <c r="C7" s="77">
        <v>5</v>
      </c>
      <c r="D7" s="22" t="s">
        <v>121</v>
      </c>
      <c r="E7" s="28" t="s">
        <v>117</v>
      </c>
    </row>
    <row r="8" spans="1:9" ht="15.6" x14ac:dyDescent="0.3">
      <c r="A8" s="35"/>
      <c r="B8" s="85" t="s">
        <v>267</v>
      </c>
      <c r="C8" s="77">
        <v>6</v>
      </c>
      <c r="D8" s="22" t="s">
        <v>122</v>
      </c>
      <c r="E8" s="28" t="s">
        <v>117</v>
      </c>
    </row>
    <row r="9" spans="1:9" ht="15.6" x14ac:dyDescent="0.3">
      <c r="A9" s="35"/>
      <c r="B9" s="85" t="s">
        <v>267</v>
      </c>
      <c r="C9" s="77">
        <v>7</v>
      </c>
      <c r="D9" s="22" t="s">
        <v>123</v>
      </c>
      <c r="E9" s="28" t="s">
        <v>117</v>
      </c>
    </row>
    <row r="10" spans="1:9" ht="15.6" x14ac:dyDescent="0.3">
      <c r="A10" s="35"/>
      <c r="B10" s="85" t="s">
        <v>267</v>
      </c>
      <c r="C10" s="77">
        <v>8</v>
      </c>
      <c r="D10" s="22" t="s">
        <v>124</v>
      </c>
      <c r="E10" s="28" t="s">
        <v>117</v>
      </c>
    </row>
    <row r="11" spans="1:9" ht="15.6" x14ac:dyDescent="0.3">
      <c r="A11" s="35"/>
      <c r="B11" s="85" t="s">
        <v>267</v>
      </c>
      <c r="C11" s="77">
        <v>9</v>
      </c>
      <c r="D11" s="22" t="s">
        <v>125</v>
      </c>
      <c r="E11" s="28" t="s">
        <v>117</v>
      </c>
    </row>
    <row r="12" spans="1:9" ht="15.6" x14ac:dyDescent="0.3">
      <c r="A12" s="35"/>
      <c r="B12" s="85" t="s">
        <v>267</v>
      </c>
      <c r="C12" s="77">
        <v>10</v>
      </c>
      <c r="D12" s="22" t="s">
        <v>126</v>
      </c>
      <c r="E12" s="28" t="s">
        <v>117</v>
      </c>
    </row>
    <row r="13" spans="1:9" ht="15.6" x14ac:dyDescent="0.3">
      <c r="A13" s="35"/>
      <c r="B13" s="85" t="s">
        <v>267</v>
      </c>
      <c r="C13" s="77">
        <v>11</v>
      </c>
      <c r="D13" s="22" t="s">
        <v>127</v>
      </c>
      <c r="E13" s="28" t="s">
        <v>117</v>
      </c>
    </row>
    <row r="14" spans="1:9" ht="15.6" x14ac:dyDescent="0.3">
      <c r="A14" s="35"/>
      <c r="B14" s="85" t="s">
        <v>267</v>
      </c>
      <c r="C14" s="77">
        <v>12</v>
      </c>
      <c r="D14" s="22" t="s">
        <v>128</v>
      </c>
      <c r="E14" s="28" t="s">
        <v>117</v>
      </c>
    </row>
    <row r="15" spans="1:9" ht="15.6" x14ac:dyDescent="0.3">
      <c r="A15" s="35"/>
      <c r="B15" s="85" t="s">
        <v>267</v>
      </c>
      <c r="C15" s="78">
        <v>13</v>
      </c>
      <c r="D15" s="23" t="s">
        <v>129</v>
      </c>
      <c r="E15" s="29" t="s">
        <v>130</v>
      </c>
    </row>
    <row r="16" spans="1:9" ht="15.6" x14ac:dyDescent="0.3">
      <c r="A16" s="35"/>
      <c r="B16" s="85" t="s">
        <v>267</v>
      </c>
      <c r="C16" s="78">
        <v>14</v>
      </c>
      <c r="D16" s="23" t="s">
        <v>131</v>
      </c>
      <c r="E16" s="29" t="s">
        <v>130</v>
      </c>
    </row>
    <row r="17" spans="1:5" ht="15.6" x14ac:dyDescent="0.3">
      <c r="A17" s="35"/>
      <c r="B17" s="85" t="s">
        <v>267</v>
      </c>
      <c r="C17" s="78">
        <v>15</v>
      </c>
      <c r="D17" s="23" t="s">
        <v>132</v>
      </c>
      <c r="E17" s="29" t="s">
        <v>130</v>
      </c>
    </row>
    <row r="18" spans="1:5" ht="15.6" x14ac:dyDescent="0.3">
      <c r="A18" s="35"/>
      <c r="B18" s="85" t="s">
        <v>267</v>
      </c>
      <c r="C18" s="78">
        <v>16</v>
      </c>
      <c r="D18" s="23" t="s">
        <v>133</v>
      </c>
      <c r="E18" s="29" t="s">
        <v>130</v>
      </c>
    </row>
    <row r="19" spans="1:5" ht="15.6" x14ac:dyDescent="0.3">
      <c r="A19" s="35"/>
      <c r="B19" s="85" t="s">
        <v>267</v>
      </c>
      <c r="C19" s="78">
        <v>17</v>
      </c>
      <c r="D19" s="23" t="s">
        <v>134</v>
      </c>
      <c r="E19" s="29" t="s">
        <v>130</v>
      </c>
    </row>
    <row r="20" spans="1:5" ht="15.6" x14ac:dyDescent="0.3">
      <c r="A20" s="35"/>
      <c r="B20" s="85" t="s">
        <v>267</v>
      </c>
      <c r="C20" s="78">
        <v>18</v>
      </c>
      <c r="D20" s="23" t="s">
        <v>135</v>
      </c>
      <c r="E20" s="29" t="s">
        <v>130</v>
      </c>
    </row>
    <row r="21" spans="1:5" ht="15.6" x14ac:dyDescent="0.3">
      <c r="A21" s="35"/>
      <c r="B21" s="85" t="s">
        <v>267</v>
      </c>
      <c r="C21" s="79">
        <v>19</v>
      </c>
      <c r="D21" s="24" t="s">
        <v>136</v>
      </c>
      <c r="E21" s="30" t="s">
        <v>137</v>
      </c>
    </row>
    <row r="22" spans="1:5" ht="13.5" customHeight="1" x14ac:dyDescent="0.3">
      <c r="A22" s="35"/>
      <c r="B22" s="85" t="s">
        <v>267</v>
      </c>
      <c r="C22" s="79">
        <v>20</v>
      </c>
      <c r="D22" s="24" t="s">
        <v>138</v>
      </c>
      <c r="E22" s="30" t="s">
        <v>137</v>
      </c>
    </row>
    <row r="23" spans="1:5" ht="15.6" x14ac:dyDescent="0.3">
      <c r="A23" s="35"/>
      <c r="B23" s="85" t="s">
        <v>267</v>
      </c>
      <c r="C23" s="79">
        <v>21</v>
      </c>
      <c r="D23" s="24" t="s">
        <v>139</v>
      </c>
      <c r="E23" s="30" t="s">
        <v>137</v>
      </c>
    </row>
    <row r="24" spans="1:5" ht="15.6" x14ac:dyDescent="0.3">
      <c r="A24" s="35"/>
      <c r="B24" s="85" t="s">
        <v>267</v>
      </c>
      <c r="C24" s="79">
        <v>22</v>
      </c>
      <c r="D24" s="24" t="s">
        <v>140</v>
      </c>
      <c r="E24" s="30" t="s">
        <v>137</v>
      </c>
    </row>
    <row r="25" spans="1:5" ht="15.6" x14ac:dyDescent="0.3">
      <c r="A25" s="35"/>
      <c r="B25" s="85" t="s">
        <v>267</v>
      </c>
      <c r="C25" s="79">
        <v>23</v>
      </c>
      <c r="D25" s="24" t="s">
        <v>141</v>
      </c>
      <c r="E25" s="30" t="s">
        <v>137</v>
      </c>
    </row>
    <row r="26" spans="1:5" ht="15.6" x14ac:dyDescent="0.3">
      <c r="A26" s="35"/>
      <c r="B26" s="85" t="s">
        <v>267</v>
      </c>
      <c r="C26" s="79">
        <v>24</v>
      </c>
      <c r="D26" s="24" t="s">
        <v>142</v>
      </c>
      <c r="E26" s="30" t="s">
        <v>137</v>
      </c>
    </row>
    <row r="27" spans="1:5" ht="15.6" x14ac:dyDescent="0.3">
      <c r="A27" s="35"/>
      <c r="B27" s="85" t="s">
        <v>267</v>
      </c>
      <c r="C27" s="79">
        <v>25</v>
      </c>
      <c r="D27" s="24" t="s">
        <v>143</v>
      </c>
      <c r="E27" s="30" t="s">
        <v>137</v>
      </c>
    </row>
    <row r="28" spans="1:5" ht="15.6" x14ac:dyDescent="0.3">
      <c r="A28" s="35"/>
      <c r="B28" s="85" t="s">
        <v>267</v>
      </c>
      <c r="C28" s="80">
        <v>26</v>
      </c>
      <c r="D28" s="25" t="s">
        <v>144</v>
      </c>
      <c r="E28" s="31" t="s">
        <v>145</v>
      </c>
    </row>
    <row r="29" spans="1:5" ht="15.6" x14ac:dyDescent="0.3">
      <c r="A29" s="35"/>
      <c r="B29" s="85" t="s">
        <v>267</v>
      </c>
      <c r="C29" s="80">
        <v>27</v>
      </c>
      <c r="D29" s="25" t="s">
        <v>146</v>
      </c>
      <c r="E29" s="31" t="s">
        <v>145</v>
      </c>
    </row>
    <row r="30" spans="1:5" ht="15.6" x14ac:dyDescent="0.3">
      <c r="A30" s="35"/>
      <c r="B30" s="85" t="s">
        <v>267</v>
      </c>
      <c r="C30" s="80">
        <v>28</v>
      </c>
      <c r="D30" s="25" t="s">
        <v>147</v>
      </c>
      <c r="E30" s="31" t="s">
        <v>145</v>
      </c>
    </row>
    <row r="31" spans="1:5" ht="15.6" x14ac:dyDescent="0.3">
      <c r="A31" s="35"/>
      <c r="B31" s="85" t="s">
        <v>267</v>
      </c>
      <c r="C31" s="80">
        <v>29</v>
      </c>
      <c r="D31" s="25" t="s">
        <v>148</v>
      </c>
      <c r="E31" s="31" t="s">
        <v>145</v>
      </c>
    </row>
    <row r="32" spans="1:5" ht="15.6" x14ac:dyDescent="0.3">
      <c r="A32" s="35"/>
      <c r="B32" s="85" t="s">
        <v>267</v>
      </c>
      <c r="C32" s="80">
        <v>30</v>
      </c>
      <c r="D32" s="25" t="s">
        <v>149</v>
      </c>
      <c r="E32" s="31" t="s">
        <v>145</v>
      </c>
    </row>
    <row r="33" spans="1:7" ht="16.5" customHeight="1" x14ac:dyDescent="0.3">
      <c r="A33" s="35"/>
      <c r="B33" s="85" t="s">
        <v>267</v>
      </c>
      <c r="C33" s="81">
        <v>31</v>
      </c>
      <c r="D33" s="26" t="s">
        <v>150</v>
      </c>
      <c r="E33" s="32" t="s">
        <v>151</v>
      </c>
    </row>
    <row r="34" spans="1:7" ht="15.6" x14ac:dyDescent="0.3">
      <c r="A34" s="35"/>
      <c r="B34" s="85" t="s">
        <v>267</v>
      </c>
      <c r="C34" s="81">
        <v>32</v>
      </c>
      <c r="D34" s="26" t="s">
        <v>152</v>
      </c>
      <c r="E34" s="32" t="s">
        <v>151</v>
      </c>
    </row>
    <row r="35" spans="1:7" ht="15.6" x14ac:dyDescent="0.3">
      <c r="A35" s="35"/>
      <c r="B35" s="85" t="s">
        <v>267</v>
      </c>
      <c r="C35" s="81">
        <v>33</v>
      </c>
      <c r="D35" s="26" t="s">
        <v>153</v>
      </c>
      <c r="E35" s="32" t="s">
        <v>151</v>
      </c>
    </row>
    <row r="36" spans="1:7" ht="17.25" customHeight="1" x14ac:dyDescent="0.3">
      <c r="A36" s="35"/>
      <c r="B36" s="85" t="s">
        <v>267</v>
      </c>
      <c r="C36" s="81">
        <v>34</v>
      </c>
      <c r="D36" s="26" t="s">
        <v>154</v>
      </c>
      <c r="E36" s="32" t="s">
        <v>151</v>
      </c>
    </row>
    <row r="37" spans="1:7" ht="15.6" x14ac:dyDescent="0.3">
      <c r="A37" s="35"/>
      <c r="B37" s="85" t="s">
        <v>267</v>
      </c>
      <c r="C37" s="81">
        <v>35</v>
      </c>
      <c r="D37" s="26" t="s">
        <v>155</v>
      </c>
      <c r="E37" s="32" t="s">
        <v>151</v>
      </c>
    </row>
    <row r="38" spans="1:7" ht="15.6" x14ac:dyDescent="0.3">
      <c r="A38" s="35"/>
      <c r="B38" s="85" t="s">
        <v>267</v>
      </c>
      <c r="C38" s="81">
        <v>36</v>
      </c>
      <c r="D38" s="26" t="s">
        <v>156</v>
      </c>
      <c r="E38" s="32" t="s">
        <v>151</v>
      </c>
    </row>
    <row r="39" spans="1:7" ht="15.6" x14ac:dyDescent="0.3">
      <c r="A39" s="35"/>
      <c r="B39" s="85" t="s">
        <v>267</v>
      </c>
      <c r="C39" s="81">
        <v>37</v>
      </c>
      <c r="D39" s="26" t="s">
        <v>157</v>
      </c>
      <c r="E39" s="32" t="s">
        <v>151</v>
      </c>
    </row>
    <row r="40" spans="1:7" ht="15.6" x14ac:dyDescent="0.3">
      <c r="A40" s="35"/>
      <c r="B40" s="85" t="s">
        <v>267</v>
      </c>
      <c r="C40" s="82">
        <v>38</v>
      </c>
      <c r="D40" s="27" t="s">
        <v>158</v>
      </c>
      <c r="E40" s="33" t="s">
        <v>159</v>
      </c>
    </row>
    <row r="41" spans="1:7" ht="15.6" x14ac:dyDescent="0.3">
      <c r="A41" s="35"/>
      <c r="B41" s="85" t="s">
        <v>267</v>
      </c>
      <c r="C41" s="82">
        <v>39</v>
      </c>
      <c r="D41" s="27" t="s">
        <v>160</v>
      </c>
      <c r="E41" s="33" t="s">
        <v>159</v>
      </c>
    </row>
    <row r="42" spans="1:7" ht="15.6" x14ac:dyDescent="0.3">
      <c r="A42" s="35"/>
      <c r="B42" s="85" t="s">
        <v>267</v>
      </c>
      <c r="C42" s="82">
        <v>40</v>
      </c>
      <c r="D42" s="27" t="s">
        <v>161</v>
      </c>
      <c r="E42" s="33" t="s">
        <v>159</v>
      </c>
    </row>
    <row r="43" spans="1:7" ht="15.6" x14ac:dyDescent="0.3">
      <c r="A43" s="35"/>
      <c r="B43" s="85" t="s">
        <v>267</v>
      </c>
      <c r="C43" s="82">
        <v>41</v>
      </c>
      <c r="D43" s="27" t="s">
        <v>162</v>
      </c>
      <c r="E43" s="33" t="s">
        <v>159</v>
      </c>
    </row>
    <row r="44" spans="1:7" ht="15.6" x14ac:dyDescent="0.3">
      <c r="A44" s="35"/>
      <c r="B44" s="85" t="s">
        <v>267</v>
      </c>
      <c r="C44" s="83">
        <v>42</v>
      </c>
      <c r="D44" s="21" t="s">
        <v>163</v>
      </c>
      <c r="E44" s="34" t="s">
        <v>164</v>
      </c>
    </row>
    <row r="45" spans="1:7" ht="15.6" x14ac:dyDescent="0.3">
      <c r="A45" s="35"/>
      <c r="B45" s="85" t="s">
        <v>267</v>
      </c>
      <c r="C45" s="83">
        <v>43</v>
      </c>
      <c r="D45" s="21" t="s">
        <v>165</v>
      </c>
      <c r="E45" s="34" t="s">
        <v>164</v>
      </c>
    </row>
    <row r="46" spans="1:7" ht="15.6" x14ac:dyDescent="0.3">
      <c r="A46" s="35"/>
      <c r="B46" s="85" t="s">
        <v>267</v>
      </c>
      <c r="C46" s="83">
        <v>44</v>
      </c>
      <c r="D46" s="21" t="s">
        <v>166</v>
      </c>
      <c r="E46" s="34" t="s">
        <v>164</v>
      </c>
    </row>
    <row r="47" spans="1:7" ht="15.6" x14ac:dyDescent="0.3">
      <c r="A47" s="35"/>
      <c r="B47" s="85" t="s">
        <v>267</v>
      </c>
      <c r="C47" s="84">
        <v>45</v>
      </c>
      <c r="D47" s="43" t="s">
        <v>167</v>
      </c>
      <c r="E47" s="50" t="s">
        <v>164</v>
      </c>
      <c r="F47" s="44"/>
      <c r="G47" s="44"/>
    </row>
    <row r="48" spans="1:7" s="35" customFormat="1" ht="28.8" x14ac:dyDescent="0.3">
      <c r="A48" s="49" t="s">
        <v>331</v>
      </c>
      <c r="B48" s="86" t="s">
        <v>268</v>
      </c>
      <c r="C48" s="55" t="s">
        <v>274</v>
      </c>
      <c r="D48" s="56" t="s">
        <v>196</v>
      </c>
      <c r="E48" s="57" t="s">
        <v>239</v>
      </c>
    </row>
    <row r="49" spans="1:5" s="35" customFormat="1" ht="28.8" x14ac:dyDescent="0.3">
      <c r="A49" s="49" t="s">
        <v>332</v>
      </c>
      <c r="B49" s="86" t="s">
        <v>268</v>
      </c>
      <c r="C49" s="55" t="s">
        <v>275</v>
      </c>
      <c r="D49" s="56" t="s">
        <v>197</v>
      </c>
      <c r="E49" s="57" t="s">
        <v>239</v>
      </c>
    </row>
    <row r="50" spans="1:5" s="35" customFormat="1" ht="28.8" x14ac:dyDescent="0.3">
      <c r="A50" s="49"/>
      <c r="B50" s="86" t="s">
        <v>268</v>
      </c>
      <c r="C50" s="55" t="s">
        <v>276</v>
      </c>
      <c r="D50" s="56" t="s">
        <v>198</v>
      </c>
      <c r="E50" s="57" t="s">
        <v>239</v>
      </c>
    </row>
    <row r="51" spans="1:5" s="35" customFormat="1" ht="28.8" x14ac:dyDescent="0.3">
      <c r="A51" s="49"/>
      <c r="B51" s="86" t="s">
        <v>268</v>
      </c>
      <c r="C51" s="55" t="s">
        <v>277</v>
      </c>
      <c r="D51" s="56" t="s">
        <v>199</v>
      </c>
      <c r="E51" s="57" t="s">
        <v>239</v>
      </c>
    </row>
    <row r="52" spans="1:5" s="35" customFormat="1" ht="28.8" x14ac:dyDescent="0.3">
      <c r="A52" s="49"/>
      <c r="B52" s="86" t="s">
        <v>268</v>
      </c>
      <c r="C52" s="55" t="s">
        <v>278</v>
      </c>
      <c r="D52" s="56" t="s">
        <v>200</v>
      </c>
      <c r="E52" s="57" t="s">
        <v>239</v>
      </c>
    </row>
    <row r="53" spans="1:5" s="35" customFormat="1" ht="28.8" x14ac:dyDescent="0.3">
      <c r="A53" s="49"/>
      <c r="B53" s="86" t="s">
        <v>268</v>
      </c>
      <c r="C53" s="55" t="s">
        <v>279</v>
      </c>
      <c r="D53" s="56" t="s">
        <v>195</v>
      </c>
      <c r="E53" s="57" t="s">
        <v>239</v>
      </c>
    </row>
    <row r="54" spans="1:5" s="35" customFormat="1" ht="28.8" x14ac:dyDescent="0.3">
      <c r="A54" s="49"/>
      <c r="B54" s="86" t="s">
        <v>268</v>
      </c>
      <c r="C54" s="55" t="s">
        <v>280</v>
      </c>
      <c r="D54" s="56" t="s">
        <v>201</v>
      </c>
      <c r="E54" s="57" t="s">
        <v>239</v>
      </c>
    </row>
    <row r="55" spans="1:5" s="35" customFormat="1" ht="28.8" x14ac:dyDescent="0.3">
      <c r="A55" s="49"/>
      <c r="B55" s="86" t="s">
        <v>268</v>
      </c>
      <c r="C55" s="55" t="s">
        <v>281</v>
      </c>
      <c r="D55" s="56" t="s">
        <v>202</v>
      </c>
      <c r="E55" s="57" t="s">
        <v>239</v>
      </c>
    </row>
    <row r="56" spans="1:5" s="35" customFormat="1" ht="28.8" x14ac:dyDescent="0.3">
      <c r="A56" s="49"/>
      <c r="B56" s="86" t="s">
        <v>268</v>
      </c>
      <c r="C56" s="55" t="s">
        <v>282</v>
      </c>
      <c r="D56" s="56" t="s">
        <v>203</v>
      </c>
      <c r="E56" s="57" t="s">
        <v>239</v>
      </c>
    </row>
    <row r="57" spans="1:5" s="35" customFormat="1" ht="28.8" x14ac:dyDescent="0.3">
      <c r="A57" s="49"/>
      <c r="B57" s="86" t="s">
        <v>268</v>
      </c>
      <c r="C57" s="55" t="s">
        <v>283</v>
      </c>
      <c r="D57" s="56" t="s">
        <v>204</v>
      </c>
      <c r="E57" s="57" t="s">
        <v>239</v>
      </c>
    </row>
    <row r="58" spans="1:5" s="35" customFormat="1" ht="28.8" x14ac:dyDescent="0.3">
      <c r="A58" s="49"/>
      <c r="B58" s="86" t="s">
        <v>268</v>
      </c>
      <c r="C58" s="55" t="s">
        <v>284</v>
      </c>
      <c r="D58" s="56" t="s">
        <v>205</v>
      </c>
      <c r="E58" s="57" t="s">
        <v>239</v>
      </c>
    </row>
    <row r="59" spans="1:5" s="35" customFormat="1" ht="28.8" x14ac:dyDescent="0.3">
      <c r="A59" s="49"/>
      <c r="B59" s="86" t="s">
        <v>268</v>
      </c>
      <c r="C59" s="55" t="s">
        <v>285</v>
      </c>
      <c r="D59" s="56" t="s">
        <v>206</v>
      </c>
      <c r="E59" s="57" t="s">
        <v>239</v>
      </c>
    </row>
    <row r="60" spans="1:5" s="35" customFormat="1" ht="28.8" x14ac:dyDescent="0.3">
      <c r="A60" s="49"/>
      <c r="B60" s="86" t="s">
        <v>268</v>
      </c>
      <c r="C60" s="55" t="s">
        <v>286</v>
      </c>
      <c r="D60" s="56" t="s">
        <v>207</v>
      </c>
      <c r="E60" s="57" t="s">
        <v>239</v>
      </c>
    </row>
    <row r="61" spans="1:5" s="35" customFormat="1" ht="28.8" x14ac:dyDescent="0.3">
      <c r="A61" s="49"/>
      <c r="B61" s="86" t="s">
        <v>268</v>
      </c>
      <c r="C61" s="55" t="s">
        <v>287</v>
      </c>
      <c r="D61" s="56" t="s">
        <v>208</v>
      </c>
      <c r="E61" s="57" t="s">
        <v>239</v>
      </c>
    </row>
    <row r="62" spans="1:5" s="35" customFormat="1" ht="28.8" x14ac:dyDescent="0.3">
      <c r="A62" s="49"/>
      <c r="B62" s="86" t="s">
        <v>268</v>
      </c>
      <c r="C62" s="55" t="s">
        <v>288</v>
      </c>
      <c r="D62" s="56" t="s">
        <v>209</v>
      </c>
      <c r="E62" s="57" t="s">
        <v>239</v>
      </c>
    </row>
    <row r="63" spans="1:5" s="35" customFormat="1" ht="28.8" x14ac:dyDescent="0.3">
      <c r="A63" s="49"/>
      <c r="B63" s="86" t="s">
        <v>268</v>
      </c>
      <c r="C63" s="55" t="s">
        <v>289</v>
      </c>
      <c r="D63" s="56" t="s">
        <v>210</v>
      </c>
      <c r="E63" s="57" t="s">
        <v>239</v>
      </c>
    </row>
    <row r="64" spans="1:5" s="35" customFormat="1" ht="28.8" x14ac:dyDescent="0.3">
      <c r="A64" s="49"/>
      <c r="B64" s="86" t="s">
        <v>268</v>
      </c>
      <c r="C64" s="55" t="s">
        <v>290</v>
      </c>
      <c r="D64" s="56" t="s">
        <v>211</v>
      </c>
      <c r="E64" s="57" t="s">
        <v>239</v>
      </c>
    </row>
    <row r="65" spans="1:5" s="35" customFormat="1" ht="28.8" x14ac:dyDescent="0.3">
      <c r="A65" s="49"/>
      <c r="B65" s="86" t="s">
        <v>268</v>
      </c>
      <c r="C65" s="55" t="s">
        <v>291</v>
      </c>
      <c r="D65" s="56" t="s">
        <v>212</v>
      </c>
      <c r="E65" s="57" t="s">
        <v>239</v>
      </c>
    </row>
    <row r="66" spans="1:5" s="35" customFormat="1" ht="28.8" x14ac:dyDescent="0.3">
      <c r="A66" s="49"/>
      <c r="B66" s="86" t="s">
        <v>268</v>
      </c>
      <c r="C66" s="55" t="s">
        <v>292</v>
      </c>
      <c r="D66" s="56" t="s">
        <v>213</v>
      </c>
      <c r="E66" s="57" t="s">
        <v>239</v>
      </c>
    </row>
    <row r="67" spans="1:5" s="35" customFormat="1" ht="28.8" x14ac:dyDescent="0.3">
      <c r="A67" s="49"/>
      <c r="B67" s="86" t="s">
        <v>268</v>
      </c>
      <c r="C67" s="55" t="s">
        <v>293</v>
      </c>
      <c r="D67" s="56" t="s">
        <v>214</v>
      </c>
      <c r="E67" s="57" t="s">
        <v>239</v>
      </c>
    </row>
    <row r="68" spans="1:5" s="35" customFormat="1" ht="28.8" x14ac:dyDescent="0.3">
      <c r="A68" s="49"/>
      <c r="B68" s="86" t="s">
        <v>268</v>
      </c>
      <c r="C68" s="55" t="s">
        <v>294</v>
      </c>
      <c r="D68" s="56" t="s">
        <v>215</v>
      </c>
      <c r="E68" s="57" t="s">
        <v>239</v>
      </c>
    </row>
    <row r="69" spans="1:5" s="35" customFormat="1" ht="28.8" x14ac:dyDescent="0.3">
      <c r="A69" s="49"/>
      <c r="B69" s="86" t="s">
        <v>268</v>
      </c>
      <c r="C69" s="55" t="s">
        <v>295</v>
      </c>
      <c r="D69" s="56" t="s">
        <v>216</v>
      </c>
      <c r="E69" s="57" t="s">
        <v>239</v>
      </c>
    </row>
    <row r="70" spans="1:5" s="35" customFormat="1" ht="28.8" x14ac:dyDescent="0.3">
      <c r="A70" s="49"/>
      <c r="B70" s="86" t="s">
        <v>268</v>
      </c>
      <c r="C70" s="55" t="s">
        <v>296</v>
      </c>
      <c r="D70" s="56" t="s">
        <v>333</v>
      </c>
      <c r="E70" s="57" t="s">
        <v>239</v>
      </c>
    </row>
    <row r="71" spans="1:5" s="35" customFormat="1" ht="28.8" x14ac:dyDescent="0.3">
      <c r="A71" s="49"/>
      <c r="B71" s="86" t="s">
        <v>268</v>
      </c>
      <c r="C71" s="55" t="s">
        <v>297</v>
      </c>
      <c r="D71" s="56" t="s">
        <v>334</v>
      </c>
      <c r="E71" s="57" t="s">
        <v>239</v>
      </c>
    </row>
    <row r="72" spans="1:5" s="35" customFormat="1" ht="28.8" x14ac:dyDescent="0.3">
      <c r="A72" s="49"/>
      <c r="B72" s="86" t="s">
        <v>268</v>
      </c>
      <c r="C72" s="55" t="s">
        <v>298</v>
      </c>
      <c r="D72" s="56" t="s">
        <v>335</v>
      </c>
      <c r="E72" s="57" t="s">
        <v>239</v>
      </c>
    </row>
    <row r="73" spans="1:5" s="35" customFormat="1" ht="28.8" x14ac:dyDescent="0.3">
      <c r="A73" s="49"/>
      <c r="B73" s="86" t="s">
        <v>268</v>
      </c>
      <c r="C73" s="55" t="s">
        <v>299</v>
      </c>
      <c r="D73" s="56" t="s">
        <v>336</v>
      </c>
      <c r="E73" s="57" t="s">
        <v>239</v>
      </c>
    </row>
    <row r="74" spans="1:5" ht="28.8" x14ac:dyDescent="0.3">
      <c r="A74" s="49"/>
      <c r="B74" s="86" t="s">
        <v>268</v>
      </c>
      <c r="C74" s="58" t="s">
        <v>300</v>
      </c>
      <c r="D74" s="59" t="s">
        <v>217</v>
      </c>
      <c r="E74" s="73" t="s">
        <v>266</v>
      </c>
    </row>
    <row r="75" spans="1:5" ht="28.8" x14ac:dyDescent="0.3">
      <c r="A75" s="49"/>
      <c r="B75" s="86" t="s">
        <v>268</v>
      </c>
      <c r="C75" s="58" t="s">
        <v>301</v>
      </c>
      <c r="D75" s="59" t="s">
        <v>218</v>
      </c>
      <c r="E75" s="73" t="s">
        <v>266</v>
      </c>
    </row>
    <row r="76" spans="1:5" ht="28.8" x14ac:dyDescent="0.3">
      <c r="A76" s="49"/>
      <c r="B76" s="86" t="s">
        <v>268</v>
      </c>
      <c r="C76" s="58" t="s">
        <v>302</v>
      </c>
      <c r="D76" s="59" t="s">
        <v>219</v>
      </c>
      <c r="E76" s="73" t="s">
        <v>266</v>
      </c>
    </row>
    <row r="77" spans="1:5" s="35" customFormat="1" ht="28.8" x14ac:dyDescent="0.3">
      <c r="A77" s="49"/>
      <c r="B77" s="86" t="s">
        <v>268</v>
      </c>
      <c r="C77" s="58" t="s">
        <v>303</v>
      </c>
      <c r="D77" s="59" t="s">
        <v>220</v>
      </c>
      <c r="E77" s="73" t="s">
        <v>266</v>
      </c>
    </row>
    <row r="78" spans="1:5" s="35" customFormat="1" ht="28.8" x14ac:dyDescent="0.3">
      <c r="A78" s="49"/>
      <c r="B78" s="86" t="s">
        <v>268</v>
      </c>
      <c r="C78" s="58" t="s">
        <v>304</v>
      </c>
      <c r="D78" s="59" t="s">
        <v>221</v>
      </c>
      <c r="E78" s="73" t="s">
        <v>266</v>
      </c>
    </row>
    <row r="79" spans="1:5" s="35" customFormat="1" ht="28.8" x14ac:dyDescent="0.3">
      <c r="A79" s="49"/>
      <c r="B79" s="86" t="s">
        <v>268</v>
      </c>
      <c r="C79" s="58" t="s">
        <v>305</v>
      </c>
      <c r="D79" s="59" t="s">
        <v>222</v>
      </c>
      <c r="E79" s="73" t="s">
        <v>266</v>
      </c>
    </row>
    <row r="80" spans="1:5" s="35" customFormat="1" ht="28.8" x14ac:dyDescent="0.3">
      <c r="A80" s="49"/>
      <c r="B80" s="86" t="s">
        <v>268</v>
      </c>
      <c r="C80" s="58" t="s">
        <v>306</v>
      </c>
      <c r="D80" s="59" t="s">
        <v>223</v>
      </c>
      <c r="E80" s="73" t="s">
        <v>266</v>
      </c>
    </row>
    <row r="81" spans="1:5" s="35" customFormat="1" ht="28.8" x14ac:dyDescent="0.3">
      <c r="A81" s="49"/>
      <c r="B81" s="86" t="s">
        <v>268</v>
      </c>
      <c r="C81" s="58" t="s">
        <v>307</v>
      </c>
      <c r="D81" s="59" t="s">
        <v>224</v>
      </c>
      <c r="E81" s="73" t="s">
        <v>266</v>
      </c>
    </row>
    <row r="82" spans="1:5" s="35" customFormat="1" ht="28.8" x14ac:dyDescent="0.3">
      <c r="A82" s="49"/>
      <c r="B82" s="86" t="s">
        <v>268</v>
      </c>
      <c r="C82" s="58" t="s">
        <v>308</v>
      </c>
      <c r="D82" s="59" t="s">
        <v>225</v>
      </c>
      <c r="E82" s="73" t="s">
        <v>266</v>
      </c>
    </row>
    <row r="83" spans="1:5" s="35" customFormat="1" ht="28.8" x14ac:dyDescent="0.3">
      <c r="A83" s="49"/>
      <c r="B83" s="86" t="s">
        <v>268</v>
      </c>
      <c r="C83" s="58" t="s">
        <v>309</v>
      </c>
      <c r="D83" s="59" t="s">
        <v>226</v>
      </c>
      <c r="E83" s="73" t="s">
        <v>266</v>
      </c>
    </row>
    <row r="84" spans="1:5" s="35" customFormat="1" ht="28.8" x14ac:dyDescent="0.3">
      <c r="A84" s="49"/>
      <c r="B84" s="86" t="s">
        <v>268</v>
      </c>
      <c r="C84" s="58" t="s">
        <v>310</v>
      </c>
      <c r="D84" s="59" t="s">
        <v>227</v>
      </c>
      <c r="E84" s="73" t="s">
        <v>266</v>
      </c>
    </row>
    <row r="85" spans="1:5" s="35" customFormat="1" ht="28.8" x14ac:dyDescent="0.3">
      <c r="A85" s="49"/>
      <c r="B85" s="86" t="s">
        <v>268</v>
      </c>
      <c r="C85" s="58" t="s">
        <v>311</v>
      </c>
      <c r="D85" s="59" t="s">
        <v>228</v>
      </c>
      <c r="E85" s="73" t="s">
        <v>266</v>
      </c>
    </row>
    <row r="86" spans="1:5" ht="28.8" x14ac:dyDescent="0.3">
      <c r="A86" s="49"/>
      <c r="B86" s="86" t="s">
        <v>268</v>
      </c>
      <c r="C86" s="60" t="s">
        <v>312</v>
      </c>
      <c r="D86" s="61" t="s">
        <v>229</v>
      </c>
      <c r="E86" s="62" t="s">
        <v>240</v>
      </c>
    </row>
    <row r="87" spans="1:5" ht="28.8" x14ac:dyDescent="0.3">
      <c r="A87" s="49"/>
      <c r="B87" s="86" t="s">
        <v>268</v>
      </c>
      <c r="C87" s="60" t="s">
        <v>313</v>
      </c>
      <c r="D87" s="61" t="s">
        <v>230</v>
      </c>
      <c r="E87" s="62" t="s">
        <v>240</v>
      </c>
    </row>
    <row r="88" spans="1:5" ht="28.8" x14ac:dyDescent="0.3">
      <c r="A88" s="49"/>
      <c r="B88" s="86" t="s">
        <v>268</v>
      </c>
      <c r="C88" s="60" t="s">
        <v>314</v>
      </c>
      <c r="D88" s="61" t="s">
        <v>231</v>
      </c>
      <c r="E88" s="62" t="s">
        <v>240</v>
      </c>
    </row>
    <row r="89" spans="1:5" ht="28.8" x14ac:dyDescent="0.3">
      <c r="A89" s="49"/>
      <c r="B89" s="86" t="s">
        <v>268</v>
      </c>
      <c r="C89" s="60" t="s">
        <v>315</v>
      </c>
      <c r="D89" s="61" t="s">
        <v>232</v>
      </c>
      <c r="E89" s="62" t="s">
        <v>240</v>
      </c>
    </row>
    <row r="90" spans="1:5" s="35" customFormat="1" ht="28.8" x14ac:dyDescent="0.3">
      <c r="A90" s="49"/>
      <c r="B90" s="86" t="s">
        <v>268</v>
      </c>
      <c r="C90" s="60" t="s">
        <v>316</v>
      </c>
      <c r="D90" s="61" t="s">
        <v>233</v>
      </c>
      <c r="E90" s="62" t="s">
        <v>240</v>
      </c>
    </row>
    <row r="91" spans="1:5" s="35" customFormat="1" ht="28.8" x14ac:dyDescent="0.3">
      <c r="A91" s="49"/>
      <c r="B91" s="86" t="s">
        <v>268</v>
      </c>
      <c r="C91" s="60" t="s">
        <v>317</v>
      </c>
      <c r="D91" s="61" t="s">
        <v>234</v>
      </c>
      <c r="E91" s="62" t="s">
        <v>240</v>
      </c>
    </row>
    <row r="92" spans="1:5" s="35" customFormat="1" ht="28.8" x14ac:dyDescent="0.3">
      <c r="A92" s="49"/>
      <c r="B92" s="86" t="s">
        <v>268</v>
      </c>
      <c r="C92" s="60" t="s">
        <v>318</v>
      </c>
      <c r="D92" s="61" t="s">
        <v>235</v>
      </c>
      <c r="E92" s="62" t="s">
        <v>240</v>
      </c>
    </row>
    <row r="93" spans="1:5" s="35" customFormat="1" ht="28.8" x14ac:dyDescent="0.3">
      <c r="A93" s="49"/>
      <c r="B93" s="86" t="s">
        <v>268</v>
      </c>
      <c r="C93" s="60" t="s">
        <v>319</v>
      </c>
      <c r="D93" s="61" t="s">
        <v>236</v>
      </c>
      <c r="E93" s="62" t="s">
        <v>240</v>
      </c>
    </row>
    <row r="94" spans="1:5" s="35" customFormat="1" ht="28.8" x14ac:dyDescent="0.3">
      <c r="A94" s="49"/>
      <c r="B94" s="86" t="s">
        <v>268</v>
      </c>
      <c r="C94" s="60" t="s">
        <v>320</v>
      </c>
      <c r="D94" s="61" t="s">
        <v>237</v>
      </c>
      <c r="E94" s="62" t="s">
        <v>240</v>
      </c>
    </row>
    <row r="95" spans="1:5" s="35" customFormat="1" ht="28.8" x14ac:dyDescent="0.3">
      <c r="A95" s="49"/>
      <c r="B95" s="86" t="s">
        <v>268</v>
      </c>
      <c r="C95" s="60" t="s">
        <v>321</v>
      </c>
      <c r="D95" s="61" t="s">
        <v>238</v>
      </c>
      <c r="E95" s="62" t="s">
        <v>240</v>
      </c>
    </row>
    <row r="96" spans="1:5" ht="28.8" x14ac:dyDescent="0.3">
      <c r="A96" s="49"/>
      <c r="B96" s="86" t="s">
        <v>268</v>
      </c>
      <c r="C96" s="63" t="s">
        <v>322</v>
      </c>
      <c r="D96" s="64" t="s">
        <v>242</v>
      </c>
      <c r="E96" s="65" t="s">
        <v>241</v>
      </c>
    </row>
    <row r="97" spans="1:5" ht="28.8" x14ac:dyDescent="0.3">
      <c r="A97" s="49"/>
      <c r="B97" s="86" t="s">
        <v>268</v>
      </c>
      <c r="C97" s="63" t="s">
        <v>323</v>
      </c>
      <c r="D97" s="64" t="s">
        <v>243</v>
      </c>
      <c r="E97" s="65" t="s">
        <v>241</v>
      </c>
    </row>
    <row r="98" spans="1:5" ht="28.8" x14ac:dyDescent="0.3">
      <c r="A98" s="49"/>
      <c r="B98" s="86" t="s">
        <v>268</v>
      </c>
      <c r="C98" s="68" t="s">
        <v>324</v>
      </c>
      <c r="D98" s="69" t="s">
        <v>245</v>
      </c>
      <c r="E98" s="70" t="s">
        <v>244</v>
      </c>
    </row>
    <row r="99" spans="1:5" ht="28.8" x14ac:dyDescent="0.3">
      <c r="A99" s="49"/>
      <c r="B99" s="86" t="s">
        <v>268</v>
      </c>
      <c r="C99" s="71" t="s">
        <v>325</v>
      </c>
      <c r="D99" s="69" t="s">
        <v>246</v>
      </c>
      <c r="E99" s="70" t="s">
        <v>244</v>
      </c>
    </row>
    <row r="100" spans="1:5" ht="28.8" x14ac:dyDescent="0.3">
      <c r="A100" s="49"/>
      <c r="B100" s="86" t="s">
        <v>268</v>
      </c>
      <c r="C100" s="71" t="s">
        <v>326</v>
      </c>
      <c r="D100" s="69" t="s">
        <v>247</v>
      </c>
      <c r="E100" s="70" t="s">
        <v>244</v>
      </c>
    </row>
    <row r="101" spans="1:5" ht="28.8" x14ac:dyDescent="0.3">
      <c r="A101" s="49"/>
      <c r="B101" s="86" t="s">
        <v>268</v>
      </c>
      <c r="C101" s="71" t="s">
        <v>327</v>
      </c>
      <c r="D101" s="69" t="s">
        <v>248</v>
      </c>
      <c r="E101" s="70" t="s">
        <v>244</v>
      </c>
    </row>
    <row r="102" spans="1:5" ht="28.8" x14ac:dyDescent="0.3">
      <c r="A102" s="49"/>
      <c r="B102" s="86" t="s">
        <v>268</v>
      </c>
      <c r="C102" s="71" t="s">
        <v>328</v>
      </c>
      <c r="D102" s="72" t="s">
        <v>249</v>
      </c>
      <c r="E102" s="70" t="s">
        <v>244</v>
      </c>
    </row>
    <row r="103" spans="1:5" ht="28.8" x14ac:dyDescent="0.3">
      <c r="A103" s="49"/>
      <c r="B103" s="86" t="s">
        <v>268</v>
      </c>
      <c r="C103" s="71" t="s">
        <v>329</v>
      </c>
      <c r="D103" s="72" t="s">
        <v>250</v>
      </c>
      <c r="E103" s="70" t="s">
        <v>244</v>
      </c>
    </row>
    <row r="104" spans="1:5" ht="28.8" x14ac:dyDescent="0.3">
      <c r="A104" s="49"/>
      <c r="B104" s="86" t="s">
        <v>268</v>
      </c>
      <c r="C104" s="71" t="s">
        <v>330</v>
      </c>
      <c r="D104" s="72" t="s">
        <v>251</v>
      </c>
      <c r="E104" s="70" t="s">
        <v>244</v>
      </c>
    </row>
  </sheetData>
  <sheetProtection algorithmName="SHA-512" hashValue="yalEr+7D+EvUCvpDMVF7G6eN6R5DfUUK9RApCaWlAECyCTQ0tnfEdSxzNYeI9yjpWx851H1psm74w9ryf8aiHw==" saltValue="hnqqK+Nn5mdKkDsA/md1pw==" spinCount="100000" sheet="1" objects="1" scenarios="1"/>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ED81C-3A60-49D4-851F-6F8A5ED99D94}">
  <dimension ref="A1:BU146"/>
  <sheetViews>
    <sheetView topLeftCell="BO112" zoomScale="85" zoomScaleNormal="85" workbookViewId="0">
      <selection activeCell="C27" sqref="C27"/>
    </sheetView>
  </sheetViews>
  <sheetFormatPr baseColWidth="10" defaultColWidth="10.88671875" defaultRowHeight="14.4" x14ac:dyDescent="0.3"/>
  <cols>
    <col min="1" max="1" width="17.88671875" style="35" customWidth="1"/>
    <col min="2" max="2" width="97.44140625" style="35" bestFit="1" customWidth="1"/>
    <col min="3" max="3" width="107.5546875" style="35" bestFit="1" customWidth="1"/>
    <col min="4" max="4" width="19" style="35" bestFit="1" customWidth="1"/>
    <col min="5" max="5" width="20" style="35" bestFit="1" customWidth="1"/>
    <col min="6" max="6" width="29" style="35" bestFit="1" customWidth="1"/>
    <col min="7" max="7" width="30" style="35" bestFit="1" customWidth="1"/>
    <col min="8" max="8" width="28.33203125" style="35" bestFit="1" customWidth="1"/>
    <col min="9" max="9" width="29.33203125" style="35" bestFit="1" customWidth="1"/>
    <col min="10" max="58" width="27.44140625" style="35" customWidth="1"/>
    <col min="59" max="59" width="22.44140625" style="35" bestFit="1" customWidth="1"/>
    <col min="60" max="60" width="24.109375" style="35" bestFit="1" customWidth="1"/>
    <col min="61" max="65" width="10.88671875" style="35"/>
    <col min="66" max="66" width="97.44140625" style="35" bestFit="1" customWidth="1"/>
    <col min="67" max="67" width="107.5546875" style="35" bestFit="1" customWidth="1"/>
    <col min="68" max="68" width="19" style="35" bestFit="1" customWidth="1"/>
    <col min="69" max="69" width="20" style="35" bestFit="1" customWidth="1"/>
    <col min="70" max="70" width="29" style="35" bestFit="1" customWidth="1"/>
    <col min="71" max="71" width="30" style="35" bestFit="1" customWidth="1"/>
    <col min="72" max="72" width="28.33203125" style="35" bestFit="1" customWidth="1"/>
    <col min="73" max="73" width="29.33203125" style="35" bestFit="1" customWidth="1"/>
    <col min="74" max="74" width="22.44140625" style="35" bestFit="1" customWidth="1"/>
    <col min="75" max="16384" width="10.88671875" style="35"/>
  </cols>
  <sheetData>
    <row r="1" spans="1:73" x14ac:dyDescent="0.3">
      <c r="B1" s="422" t="s">
        <v>1625</v>
      </c>
      <c r="C1" s="422"/>
      <c r="BM1" s="423" t="s">
        <v>1626</v>
      </c>
      <c r="BN1" s="423"/>
      <c r="BO1" s="423"/>
      <c r="BP1" s="423"/>
      <c r="BQ1" s="423"/>
    </row>
    <row r="3" spans="1:73" x14ac:dyDescent="0.3">
      <c r="A3" s="387" t="s">
        <v>4</v>
      </c>
      <c r="B3" s="384">
        <v>2021</v>
      </c>
      <c r="BM3" s="387" t="s">
        <v>4</v>
      </c>
      <c r="BN3" s="384">
        <v>2021</v>
      </c>
    </row>
    <row r="4" spans="1:73" x14ac:dyDescent="0.3">
      <c r="A4" s="387" t="s">
        <v>168</v>
      </c>
      <c r="B4" s="383" t="s">
        <v>85</v>
      </c>
      <c r="BM4" s="387" t="s">
        <v>168</v>
      </c>
      <c r="BN4" s="383" t="s">
        <v>85</v>
      </c>
    </row>
    <row r="6" spans="1:73" x14ac:dyDescent="0.3">
      <c r="A6" s="383"/>
      <c r="B6" s="383"/>
      <c r="C6" s="383"/>
      <c r="D6" s="387" t="s">
        <v>1613</v>
      </c>
      <c r="E6" s="383"/>
      <c r="F6" s="383"/>
      <c r="G6" s="383"/>
      <c r="H6" s="383"/>
      <c r="I6" s="383"/>
      <c r="J6" s="44"/>
      <c r="K6" s="44"/>
      <c r="L6" s="44"/>
      <c r="M6" s="44"/>
      <c r="N6" s="44"/>
      <c r="O6" s="44"/>
      <c r="P6" s="44"/>
      <c r="Q6" s="44"/>
      <c r="R6" s="44"/>
      <c r="S6" s="44"/>
      <c r="T6" s="44"/>
      <c r="U6" s="44"/>
      <c r="V6" s="44"/>
      <c r="W6" s="44"/>
      <c r="X6" s="44"/>
      <c r="Y6" s="44"/>
      <c r="Z6" s="44"/>
      <c r="AA6" s="44"/>
      <c r="AB6" s="44"/>
      <c r="AC6" s="44"/>
      <c r="AD6" s="44"/>
      <c r="AE6" s="44"/>
      <c r="AF6" s="44"/>
      <c r="AG6" s="44"/>
      <c r="AH6" s="44"/>
      <c r="AI6" s="44"/>
      <c r="AJ6" s="44"/>
      <c r="AK6" s="44"/>
      <c r="AL6" s="44"/>
      <c r="AM6" s="44"/>
      <c r="AN6" s="44"/>
      <c r="AO6" s="44"/>
      <c r="AP6" s="44"/>
      <c r="AQ6" s="44"/>
      <c r="AR6" s="44"/>
      <c r="AS6" s="44"/>
      <c r="AT6" s="44"/>
      <c r="AU6" s="44"/>
      <c r="AV6" s="44"/>
      <c r="AW6" s="44"/>
      <c r="AX6" s="44"/>
      <c r="AY6" s="44"/>
      <c r="AZ6" s="44"/>
      <c r="BA6" s="44"/>
      <c r="BB6" s="44"/>
      <c r="BC6" s="44"/>
      <c r="BD6" s="44"/>
      <c r="BE6" s="44"/>
      <c r="BF6" s="44"/>
      <c r="BM6" s="383"/>
      <c r="BN6" s="383"/>
      <c r="BO6" s="383"/>
      <c r="BP6" s="387" t="s">
        <v>1613</v>
      </c>
      <c r="BQ6" s="383"/>
      <c r="BR6" s="383"/>
      <c r="BS6" s="383"/>
      <c r="BT6" s="383"/>
      <c r="BU6" s="383"/>
    </row>
    <row r="7" spans="1:73" x14ac:dyDescent="0.3">
      <c r="A7" s="387" t="s">
        <v>5</v>
      </c>
      <c r="B7" s="387" t="s">
        <v>471</v>
      </c>
      <c r="C7" s="387" t="s">
        <v>11</v>
      </c>
      <c r="D7" s="383" t="s">
        <v>1614</v>
      </c>
      <c r="E7" s="383" t="s">
        <v>1615</v>
      </c>
      <c r="F7" s="383" t="s">
        <v>1616</v>
      </c>
      <c r="G7" s="383" t="s">
        <v>1617</v>
      </c>
      <c r="H7" s="383" t="s">
        <v>1618</v>
      </c>
      <c r="I7" s="383" t="s">
        <v>1619</v>
      </c>
      <c r="J7" s="44"/>
      <c r="K7" s="44"/>
      <c r="L7" s="44"/>
      <c r="M7" s="44"/>
      <c r="N7" s="44"/>
      <c r="O7" s="44"/>
      <c r="P7" s="44"/>
      <c r="Q7" s="44"/>
      <c r="R7" s="44"/>
      <c r="S7" s="44"/>
      <c r="T7" s="44"/>
      <c r="U7" s="44"/>
      <c r="V7" s="44"/>
      <c r="W7" s="44"/>
      <c r="X7" s="44"/>
      <c r="Y7" s="44"/>
      <c r="Z7" s="44"/>
      <c r="AA7" s="44"/>
      <c r="AB7" s="44"/>
      <c r="AC7" s="44"/>
      <c r="AD7" s="44"/>
      <c r="AE7" s="44"/>
      <c r="AF7" s="44"/>
      <c r="AG7" s="44"/>
      <c r="AH7" s="44"/>
      <c r="AI7" s="44"/>
      <c r="AJ7" s="44"/>
      <c r="AK7" s="44"/>
      <c r="AL7" s="44"/>
      <c r="AM7" s="44"/>
      <c r="AN7" s="44"/>
      <c r="AO7" s="44"/>
      <c r="AP7" s="44"/>
      <c r="AQ7" s="44"/>
      <c r="AR7" s="44"/>
      <c r="AS7" s="44"/>
      <c r="AT7" s="44"/>
      <c r="AU7" s="44"/>
      <c r="AV7" s="44"/>
      <c r="AW7" s="44"/>
      <c r="AX7" s="44"/>
      <c r="AY7" s="44"/>
      <c r="AZ7" s="44"/>
      <c r="BA7" s="44"/>
      <c r="BB7" s="44"/>
      <c r="BC7" s="44"/>
      <c r="BD7" s="44"/>
      <c r="BE7" s="44"/>
      <c r="BF7" s="44"/>
      <c r="BM7" s="387" t="s">
        <v>6</v>
      </c>
      <c r="BN7" s="387" t="s">
        <v>471</v>
      </c>
      <c r="BO7" s="387" t="s">
        <v>11</v>
      </c>
      <c r="BP7" s="383" t="s">
        <v>1614</v>
      </c>
      <c r="BQ7" s="383" t="s">
        <v>1615</v>
      </c>
      <c r="BR7" s="383" t="s">
        <v>1616</v>
      </c>
      <c r="BS7" s="383" t="s">
        <v>1617</v>
      </c>
      <c r="BT7" s="383" t="s">
        <v>1618</v>
      </c>
      <c r="BU7" s="383" t="s">
        <v>1619</v>
      </c>
    </row>
    <row r="8" spans="1:73" x14ac:dyDescent="0.3">
      <c r="A8" s="383" t="s">
        <v>48</v>
      </c>
      <c r="B8" s="383" t="s">
        <v>266</v>
      </c>
      <c r="C8" s="383" t="s">
        <v>227</v>
      </c>
      <c r="D8" s="388">
        <v>297281523</v>
      </c>
      <c r="E8" s="385">
        <v>1.1571809769549397E-2</v>
      </c>
      <c r="F8" s="386">
        <v>0</v>
      </c>
      <c r="G8" s="385">
        <v>0</v>
      </c>
      <c r="H8" s="388">
        <v>1</v>
      </c>
      <c r="I8" s="385">
        <v>4.8543689320388345E-3</v>
      </c>
      <c r="J8" s="393"/>
      <c r="K8" s="393"/>
      <c r="L8" s="393"/>
      <c r="M8" s="393"/>
      <c r="N8" s="393"/>
      <c r="O8" s="393"/>
      <c r="P8" s="393"/>
      <c r="Q8" s="393"/>
      <c r="R8" s="393"/>
      <c r="S8" s="393"/>
      <c r="T8" s="393"/>
      <c r="U8" s="393"/>
      <c r="V8" s="393"/>
      <c r="W8" s="393"/>
      <c r="X8" s="393"/>
      <c r="Y8" s="393"/>
      <c r="Z8" s="393"/>
      <c r="AA8" s="393"/>
      <c r="AB8" s="393"/>
      <c r="AC8" s="393"/>
      <c r="AD8" s="393"/>
      <c r="AE8" s="393"/>
      <c r="AF8" s="393"/>
      <c r="AG8" s="393"/>
      <c r="AH8" s="393"/>
      <c r="AI8" s="393"/>
      <c r="AJ8" s="393"/>
      <c r="AK8" s="393"/>
      <c r="AL8" s="393"/>
      <c r="AM8" s="393"/>
      <c r="AN8" s="393"/>
      <c r="AO8" s="393"/>
      <c r="AP8" s="393"/>
      <c r="AQ8" s="393"/>
      <c r="AR8" s="393"/>
      <c r="AS8" s="393"/>
      <c r="AT8" s="393"/>
      <c r="AU8" s="393"/>
      <c r="AV8" s="393"/>
      <c r="AW8" s="393"/>
      <c r="AX8" s="393"/>
      <c r="AY8" s="393"/>
      <c r="AZ8" s="393"/>
      <c r="BA8" s="393"/>
      <c r="BB8" s="393"/>
      <c r="BC8" s="393"/>
      <c r="BD8" s="393"/>
      <c r="BE8" s="393"/>
      <c r="BF8" s="393"/>
      <c r="BM8" s="383" t="s">
        <v>83</v>
      </c>
      <c r="BN8" s="383" t="s">
        <v>266</v>
      </c>
      <c r="BO8" s="383" t="s">
        <v>227</v>
      </c>
      <c r="BP8" s="388">
        <v>297281523</v>
      </c>
      <c r="BQ8" s="385">
        <v>1.1571809769549397E-2</v>
      </c>
      <c r="BR8" s="386">
        <v>0</v>
      </c>
      <c r="BS8" s="385">
        <v>0</v>
      </c>
      <c r="BT8" s="388">
        <v>1</v>
      </c>
      <c r="BU8" s="385">
        <v>4.8543689320388345E-3</v>
      </c>
    </row>
    <row r="9" spans="1:73" x14ac:dyDescent="0.3">
      <c r="A9" s="383"/>
      <c r="B9" s="383" t="s">
        <v>241</v>
      </c>
      <c r="C9" s="383" t="s">
        <v>242</v>
      </c>
      <c r="D9" s="388">
        <v>867058683</v>
      </c>
      <c r="E9" s="385">
        <v>3.3750628150246778E-2</v>
      </c>
      <c r="F9" s="386">
        <v>0</v>
      </c>
      <c r="G9" s="385">
        <v>0</v>
      </c>
      <c r="H9" s="388">
        <v>2</v>
      </c>
      <c r="I9" s="385">
        <v>9.7087378640776691E-3</v>
      </c>
      <c r="J9" s="393"/>
      <c r="K9" s="393"/>
      <c r="L9" s="393"/>
      <c r="M9" s="393"/>
      <c r="N9" s="393"/>
      <c r="O9" s="393"/>
      <c r="P9" s="393"/>
      <c r="Q9" s="393"/>
      <c r="R9" s="393"/>
      <c r="S9" s="393"/>
      <c r="T9" s="393"/>
      <c r="U9" s="393"/>
      <c r="V9" s="393"/>
      <c r="W9" s="393"/>
      <c r="X9" s="393"/>
      <c r="Y9" s="393"/>
      <c r="Z9" s="393"/>
      <c r="AA9" s="393"/>
      <c r="AB9" s="393"/>
      <c r="AC9" s="393"/>
      <c r="AD9" s="393"/>
      <c r="AE9" s="393"/>
      <c r="AF9" s="393"/>
      <c r="AG9" s="393"/>
      <c r="AH9" s="393"/>
      <c r="AI9" s="393"/>
      <c r="AJ9" s="393"/>
      <c r="AK9" s="393"/>
      <c r="AL9" s="393"/>
      <c r="AM9" s="393"/>
      <c r="AN9" s="393"/>
      <c r="AO9" s="393"/>
      <c r="AP9" s="393"/>
      <c r="AQ9" s="393"/>
      <c r="AR9" s="393"/>
      <c r="AS9" s="393"/>
      <c r="AT9" s="393"/>
      <c r="AU9" s="393"/>
      <c r="AV9" s="393"/>
      <c r="AW9" s="393"/>
      <c r="AX9" s="393"/>
      <c r="AY9" s="393"/>
      <c r="AZ9" s="393"/>
      <c r="BA9" s="393"/>
      <c r="BB9" s="393"/>
      <c r="BC9" s="393"/>
      <c r="BD9" s="393"/>
      <c r="BE9" s="393"/>
      <c r="BF9" s="393"/>
      <c r="BM9" s="383"/>
      <c r="BN9" s="383" t="s">
        <v>241</v>
      </c>
      <c r="BO9" s="383" t="s">
        <v>242</v>
      </c>
      <c r="BP9" s="388">
        <v>915058683</v>
      </c>
      <c r="BQ9" s="385">
        <v>3.5619048573195061E-2</v>
      </c>
      <c r="BR9" s="386">
        <v>0</v>
      </c>
      <c r="BS9" s="385">
        <v>0</v>
      </c>
      <c r="BT9" s="388">
        <v>3</v>
      </c>
      <c r="BU9" s="385">
        <v>1.4563106796116505E-2</v>
      </c>
    </row>
    <row r="10" spans="1:73" x14ac:dyDescent="0.3">
      <c r="A10" s="383" t="s">
        <v>88</v>
      </c>
      <c r="B10" s="383" t="s">
        <v>239</v>
      </c>
      <c r="C10" s="383" t="s">
        <v>333</v>
      </c>
      <c r="D10" s="386">
        <v>15000000</v>
      </c>
      <c r="E10" s="385">
        <v>5.8388138217133989E-4</v>
      </c>
      <c r="F10" s="386">
        <v>0</v>
      </c>
      <c r="G10" s="385">
        <v>0</v>
      </c>
      <c r="H10" s="388">
        <v>0</v>
      </c>
      <c r="I10" s="385">
        <v>0</v>
      </c>
      <c r="J10" s="393"/>
      <c r="K10" s="393"/>
      <c r="L10" s="393"/>
      <c r="M10" s="393"/>
      <c r="N10" s="393"/>
      <c r="O10" s="393"/>
      <c r="P10" s="393"/>
      <c r="Q10" s="393"/>
      <c r="R10" s="393"/>
      <c r="S10" s="393"/>
      <c r="T10" s="393"/>
      <c r="U10" s="393"/>
      <c r="V10" s="393"/>
      <c r="W10" s="393"/>
      <c r="X10" s="393"/>
      <c r="Y10" s="393"/>
      <c r="Z10" s="393"/>
      <c r="AA10" s="393"/>
      <c r="AB10" s="393"/>
      <c r="AC10" s="393"/>
      <c r="AD10" s="393"/>
      <c r="AE10" s="393"/>
      <c r="AF10" s="393"/>
      <c r="AG10" s="393"/>
      <c r="AH10" s="393"/>
      <c r="AI10" s="393"/>
      <c r="AJ10" s="393"/>
      <c r="AK10" s="393"/>
      <c r="AL10" s="393"/>
      <c r="AM10" s="393"/>
      <c r="AN10" s="393"/>
      <c r="AO10" s="393"/>
      <c r="AP10" s="393"/>
      <c r="AQ10" s="393"/>
      <c r="AR10" s="393"/>
      <c r="AS10" s="393"/>
      <c r="AT10" s="393"/>
      <c r="AU10" s="393"/>
      <c r="AV10" s="393"/>
      <c r="AW10" s="393"/>
      <c r="AX10" s="393"/>
      <c r="AY10" s="393"/>
      <c r="AZ10" s="393"/>
      <c r="BA10" s="393"/>
      <c r="BB10" s="393"/>
      <c r="BC10" s="393"/>
      <c r="BD10" s="393"/>
      <c r="BE10" s="393"/>
      <c r="BF10" s="393"/>
      <c r="BM10" s="383" t="s">
        <v>29</v>
      </c>
      <c r="BN10" s="383" t="s">
        <v>239</v>
      </c>
      <c r="BO10" s="383" t="s">
        <v>333</v>
      </c>
      <c r="BP10" s="388">
        <v>148600000</v>
      </c>
      <c r="BQ10" s="385">
        <v>5.7843182260440733E-3</v>
      </c>
      <c r="BR10" s="386">
        <v>128766667</v>
      </c>
      <c r="BS10" s="385">
        <v>9.6495728189078984E-3</v>
      </c>
      <c r="BT10" s="388">
        <v>3</v>
      </c>
      <c r="BU10" s="385">
        <v>1.4563106796116505E-2</v>
      </c>
    </row>
    <row r="11" spans="1:73" x14ac:dyDescent="0.3">
      <c r="A11" s="383"/>
      <c r="B11" s="383"/>
      <c r="C11" s="383" t="s">
        <v>195</v>
      </c>
      <c r="D11" s="386">
        <v>5459200000</v>
      </c>
      <c r="E11" s="385">
        <v>0.21250168276998524</v>
      </c>
      <c r="F11" s="386">
        <v>2600658247</v>
      </c>
      <c r="G11" s="385">
        <v>0.19488926533696693</v>
      </c>
      <c r="H11" s="388">
        <v>1</v>
      </c>
      <c r="I11" s="385">
        <v>4.8543689320388345E-3</v>
      </c>
      <c r="J11" s="393"/>
      <c r="K11" s="393"/>
      <c r="L11" s="393"/>
      <c r="M11" s="393"/>
      <c r="N11" s="393"/>
      <c r="O11" s="393"/>
      <c r="P11" s="393"/>
      <c r="Q11" s="393"/>
      <c r="R11" s="393"/>
      <c r="S11" s="393"/>
      <c r="T11" s="393"/>
      <c r="U11" s="393"/>
      <c r="V11" s="393"/>
      <c r="W11" s="393"/>
      <c r="X11" s="393"/>
      <c r="Y11" s="393"/>
      <c r="Z11" s="393"/>
      <c r="AA11" s="393"/>
      <c r="AB11" s="393"/>
      <c r="AC11" s="393"/>
      <c r="AD11" s="393"/>
      <c r="AE11" s="393"/>
      <c r="AF11" s="393"/>
      <c r="AG11" s="393"/>
      <c r="AH11" s="393"/>
      <c r="AI11" s="393"/>
      <c r="AJ11" s="393"/>
      <c r="AK11" s="393"/>
      <c r="AL11" s="393"/>
      <c r="AM11" s="393"/>
      <c r="AN11" s="393"/>
      <c r="AO11" s="393"/>
      <c r="AP11" s="393"/>
      <c r="AQ11" s="393"/>
      <c r="AR11" s="393"/>
      <c r="AS11" s="393"/>
      <c r="AT11" s="393"/>
      <c r="AU11" s="393"/>
      <c r="AV11" s="393"/>
      <c r="AW11" s="393"/>
      <c r="AX11" s="393"/>
      <c r="AY11" s="393"/>
      <c r="AZ11" s="393"/>
      <c r="BA11" s="393"/>
      <c r="BB11" s="393"/>
      <c r="BC11" s="393"/>
      <c r="BD11" s="393"/>
      <c r="BE11" s="393"/>
      <c r="BF11" s="393"/>
      <c r="BM11" s="383"/>
      <c r="BN11" s="383"/>
      <c r="BO11" s="383" t="s">
        <v>214</v>
      </c>
      <c r="BP11" s="388">
        <v>57000000</v>
      </c>
      <c r="BQ11" s="385">
        <v>2.2187492522510914E-3</v>
      </c>
      <c r="BR11" s="386">
        <v>52440000</v>
      </c>
      <c r="BS11" s="385">
        <v>3.9297716591789253E-3</v>
      </c>
      <c r="BT11" s="388">
        <v>1</v>
      </c>
      <c r="BU11" s="385">
        <v>4.8543689320388345E-3</v>
      </c>
    </row>
    <row r="12" spans="1:73" x14ac:dyDescent="0.3">
      <c r="A12" s="383"/>
      <c r="B12" s="383"/>
      <c r="C12" s="383" t="s">
        <v>196</v>
      </c>
      <c r="D12" s="386">
        <v>59000000</v>
      </c>
      <c r="E12" s="385">
        <v>2.2966001032072702E-3</v>
      </c>
      <c r="F12" s="386">
        <v>0</v>
      </c>
      <c r="G12" s="385">
        <v>0</v>
      </c>
      <c r="H12" s="388">
        <v>1</v>
      </c>
      <c r="I12" s="385">
        <v>4.8543689320388345E-3</v>
      </c>
      <c r="J12" s="393"/>
      <c r="K12" s="393"/>
      <c r="L12" s="393"/>
      <c r="M12" s="393"/>
      <c r="N12" s="393"/>
      <c r="O12" s="393"/>
      <c r="P12" s="393"/>
      <c r="Q12" s="393"/>
      <c r="R12" s="393"/>
      <c r="S12" s="393"/>
      <c r="T12" s="393"/>
      <c r="U12" s="393"/>
      <c r="V12" s="393"/>
      <c r="W12" s="393"/>
      <c r="X12" s="393"/>
      <c r="Y12" s="393"/>
      <c r="Z12" s="393"/>
      <c r="AA12" s="393"/>
      <c r="AB12" s="393"/>
      <c r="AC12" s="393"/>
      <c r="AD12" s="393"/>
      <c r="AE12" s="393"/>
      <c r="AF12" s="393"/>
      <c r="AG12" s="393"/>
      <c r="AH12" s="393"/>
      <c r="AI12" s="393"/>
      <c r="AJ12" s="393"/>
      <c r="AK12" s="393"/>
      <c r="AL12" s="393"/>
      <c r="AM12" s="393"/>
      <c r="AN12" s="393"/>
      <c r="AO12" s="393"/>
      <c r="AP12" s="393"/>
      <c r="AQ12" s="393"/>
      <c r="AR12" s="393"/>
      <c r="AS12" s="393"/>
      <c r="AT12" s="393"/>
      <c r="AU12" s="393"/>
      <c r="AV12" s="393"/>
      <c r="AW12" s="393"/>
      <c r="AX12" s="393"/>
      <c r="AY12" s="393"/>
      <c r="AZ12" s="393"/>
      <c r="BA12" s="393"/>
      <c r="BB12" s="393"/>
      <c r="BC12" s="393"/>
      <c r="BD12" s="393"/>
      <c r="BE12" s="393"/>
      <c r="BF12" s="393"/>
      <c r="BM12" s="383"/>
      <c r="BN12" s="383"/>
      <c r="BO12" s="383" t="s">
        <v>212</v>
      </c>
      <c r="BP12" s="388">
        <v>2996952000</v>
      </c>
      <c r="BQ12" s="385">
        <v>0.11665763173741076</v>
      </c>
      <c r="BR12" s="386">
        <v>2984318667</v>
      </c>
      <c r="BS12" s="385">
        <v>0.2236401777180631</v>
      </c>
      <c r="BT12" s="388">
        <v>5</v>
      </c>
      <c r="BU12" s="385">
        <v>2.4271844660194174E-2</v>
      </c>
    </row>
    <row r="13" spans="1:73" x14ac:dyDescent="0.3">
      <c r="A13" s="383"/>
      <c r="B13" s="383"/>
      <c r="C13" s="383" t="s">
        <v>214</v>
      </c>
      <c r="D13" s="386">
        <v>621746650</v>
      </c>
      <c r="E13" s="385">
        <v>2.4201752890826687E-2</v>
      </c>
      <c r="F13" s="386">
        <v>64882090</v>
      </c>
      <c r="G13" s="385">
        <v>4.8621624422253307E-3</v>
      </c>
      <c r="H13" s="388">
        <v>1</v>
      </c>
      <c r="I13" s="385">
        <v>4.8543689320388345E-3</v>
      </c>
      <c r="J13" s="393"/>
      <c r="K13" s="393"/>
      <c r="L13" s="393"/>
      <c r="M13" s="393"/>
      <c r="N13" s="393"/>
      <c r="O13" s="393"/>
      <c r="P13" s="393"/>
      <c r="Q13" s="393"/>
      <c r="R13" s="393"/>
      <c r="S13" s="393"/>
      <c r="T13" s="393"/>
      <c r="U13" s="393"/>
      <c r="V13" s="393"/>
      <c r="W13" s="393"/>
      <c r="X13" s="393"/>
      <c r="Y13" s="393"/>
      <c r="Z13" s="393"/>
      <c r="AA13" s="393"/>
      <c r="AB13" s="393"/>
      <c r="AC13" s="393"/>
      <c r="AD13" s="393"/>
      <c r="AE13" s="393"/>
      <c r="AF13" s="393"/>
      <c r="AG13" s="393"/>
      <c r="AH13" s="393"/>
      <c r="AI13" s="393"/>
      <c r="AJ13" s="393"/>
      <c r="AK13" s="393"/>
      <c r="AL13" s="393"/>
      <c r="AM13" s="393"/>
      <c r="AN13" s="393"/>
      <c r="AO13" s="393"/>
      <c r="AP13" s="393"/>
      <c r="AQ13" s="393"/>
      <c r="AR13" s="393"/>
      <c r="AS13" s="393"/>
      <c r="AT13" s="393"/>
      <c r="AU13" s="393"/>
      <c r="AV13" s="393"/>
      <c r="AW13" s="393"/>
      <c r="AX13" s="393"/>
      <c r="AY13" s="393"/>
      <c r="AZ13" s="393"/>
      <c r="BA13" s="393"/>
      <c r="BB13" s="393"/>
      <c r="BC13" s="393"/>
      <c r="BD13" s="393"/>
      <c r="BE13" s="393"/>
      <c r="BF13" s="393"/>
      <c r="BM13" s="383"/>
      <c r="BN13" s="383"/>
      <c r="BO13" s="383" t="s">
        <v>215</v>
      </c>
      <c r="BP13" s="388">
        <v>275402000</v>
      </c>
      <c r="BQ13" s="385">
        <v>1.0720140027516756E-2</v>
      </c>
      <c r="BR13" s="386">
        <v>69340000</v>
      </c>
      <c r="BS13" s="385">
        <v>5.1962312518586328E-3</v>
      </c>
      <c r="BT13" s="388">
        <v>4</v>
      </c>
      <c r="BU13" s="385">
        <v>1.9417475728155338E-2</v>
      </c>
    </row>
    <row r="14" spans="1:73" x14ac:dyDescent="0.3">
      <c r="A14" s="383"/>
      <c r="B14" s="383"/>
      <c r="C14" s="383" t="s">
        <v>215</v>
      </c>
      <c r="D14" s="386">
        <v>468902370</v>
      </c>
      <c r="E14" s="385">
        <v>1.8252224259934467E-2</v>
      </c>
      <c r="F14" s="386">
        <v>143587769</v>
      </c>
      <c r="G14" s="385">
        <v>1.0760243043877389E-2</v>
      </c>
      <c r="H14" s="388">
        <v>1</v>
      </c>
      <c r="I14" s="385">
        <v>4.8543689320388345E-3</v>
      </c>
      <c r="J14" s="393"/>
      <c r="K14" s="393"/>
      <c r="L14" s="393"/>
      <c r="M14" s="393"/>
      <c r="N14" s="393"/>
      <c r="O14" s="393"/>
      <c r="P14" s="393"/>
      <c r="Q14" s="393"/>
      <c r="R14" s="393"/>
      <c r="S14" s="393"/>
      <c r="T14" s="393"/>
      <c r="U14" s="393"/>
      <c r="V14" s="393"/>
      <c r="W14" s="393"/>
      <c r="X14" s="393"/>
      <c r="Y14" s="393"/>
      <c r="Z14" s="393"/>
      <c r="AA14" s="393"/>
      <c r="AB14" s="393"/>
      <c r="AC14" s="393"/>
      <c r="AD14" s="393"/>
      <c r="AE14" s="393"/>
      <c r="AF14" s="393"/>
      <c r="AG14" s="393"/>
      <c r="AH14" s="393"/>
      <c r="AI14" s="393"/>
      <c r="AJ14" s="393"/>
      <c r="AK14" s="393"/>
      <c r="AL14" s="393"/>
      <c r="AM14" s="393"/>
      <c r="AN14" s="393"/>
      <c r="AO14" s="393"/>
      <c r="AP14" s="393"/>
      <c r="AQ14" s="393"/>
      <c r="AR14" s="393"/>
      <c r="AS14" s="393"/>
      <c r="AT14" s="393"/>
      <c r="AU14" s="393"/>
      <c r="AV14" s="393"/>
      <c r="AW14" s="393"/>
      <c r="AX14" s="393"/>
      <c r="AY14" s="393"/>
      <c r="AZ14" s="393"/>
      <c r="BA14" s="393"/>
      <c r="BB14" s="393"/>
      <c r="BC14" s="393"/>
      <c r="BD14" s="393"/>
      <c r="BE14" s="393"/>
      <c r="BF14" s="393"/>
      <c r="BM14" s="383"/>
      <c r="BN14" s="383"/>
      <c r="BO14" s="383" t="s">
        <v>202</v>
      </c>
      <c r="BP14" s="388">
        <v>69586000</v>
      </c>
      <c r="BQ14" s="385">
        <v>2.7086646573183239E-3</v>
      </c>
      <c r="BR14" s="386">
        <v>0</v>
      </c>
      <c r="BS14" s="385">
        <v>0</v>
      </c>
      <c r="BT14" s="388">
        <v>0</v>
      </c>
      <c r="BU14" s="385">
        <v>0</v>
      </c>
    </row>
    <row r="15" spans="1:73" x14ac:dyDescent="0.3">
      <c r="A15" s="383"/>
      <c r="B15" s="383" t="s">
        <v>244</v>
      </c>
      <c r="C15" s="383" t="s">
        <v>251</v>
      </c>
      <c r="D15" s="386">
        <v>25117720</v>
      </c>
      <c r="E15" s="385">
        <v>9.7771793803951381E-4</v>
      </c>
      <c r="F15" s="386">
        <v>18789900</v>
      </c>
      <c r="G15" s="385">
        <v>1.4080857455912679E-3</v>
      </c>
      <c r="H15" s="388">
        <v>1</v>
      </c>
      <c r="I15" s="385">
        <v>4.8543689320388345E-3</v>
      </c>
      <c r="J15" s="393"/>
      <c r="K15" s="393"/>
      <c r="L15" s="393"/>
      <c r="M15" s="393"/>
      <c r="N15" s="393"/>
      <c r="O15" s="393"/>
      <c r="P15" s="393"/>
      <c r="Q15" s="393"/>
      <c r="R15" s="393"/>
      <c r="S15" s="393"/>
      <c r="T15" s="393"/>
      <c r="U15" s="393"/>
      <c r="V15" s="393"/>
      <c r="W15" s="393"/>
      <c r="X15" s="393"/>
      <c r="Y15" s="393"/>
      <c r="Z15" s="393"/>
      <c r="AA15" s="393"/>
      <c r="AB15" s="393"/>
      <c r="AC15" s="393"/>
      <c r="AD15" s="393"/>
      <c r="AE15" s="393"/>
      <c r="AF15" s="393"/>
      <c r="AG15" s="393"/>
      <c r="AH15" s="393"/>
      <c r="AI15" s="393"/>
      <c r="AJ15" s="393"/>
      <c r="AK15" s="393"/>
      <c r="AL15" s="393"/>
      <c r="AM15" s="393"/>
      <c r="AN15" s="393"/>
      <c r="AO15" s="393"/>
      <c r="AP15" s="393"/>
      <c r="AQ15" s="393"/>
      <c r="AR15" s="393"/>
      <c r="AS15" s="393"/>
      <c r="AT15" s="393"/>
      <c r="AU15" s="393"/>
      <c r="AV15" s="393"/>
      <c r="AW15" s="393"/>
      <c r="AX15" s="393"/>
      <c r="AY15" s="393"/>
      <c r="AZ15" s="393"/>
      <c r="BA15" s="393"/>
      <c r="BB15" s="393"/>
      <c r="BC15" s="393"/>
      <c r="BD15" s="393"/>
      <c r="BE15" s="393"/>
      <c r="BF15" s="393"/>
      <c r="BM15" s="383"/>
      <c r="BN15" s="383"/>
      <c r="BO15" s="383" t="s">
        <v>195</v>
      </c>
      <c r="BP15" s="388">
        <v>806057000</v>
      </c>
      <c r="BQ15" s="385">
        <v>3.1376111684592249E-2</v>
      </c>
      <c r="BR15" s="386">
        <v>175306666</v>
      </c>
      <c r="BS15" s="385">
        <v>1.3137207622272039E-2</v>
      </c>
      <c r="BT15" s="388">
        <v>8</v>
      </c>
      <c r="BU15" s="385">
        <v>3.8834951456310676E-2</v>
      </c>
    </row>
    <row r="16" spans="1:73" x14ac:dyDescent="0.3">
      <c r="A16" s="383"/>
      <c r="B16" s="383"/>
      <c r="C16" s="383" t="s">
        <v>249</v>
      </c>
      <c r="D16" s="386">
        <v>41759090</v>
      </c>
      <c r="E16" s="385">
        <v>1.6254903458278252E-3</v>
      </c>
      <c r="F16" s="386">
        <v>0</v>
      </c>
      <c r="G16" s="385">
        <v>0</v>
      </c>
      <c r="H16" s="388">
        <v>1</v>
      </c>
      <c r="I16" s="385">
        <v>4.8543689320388345E-3</v>
      </c>
      <c r="J16" s="393"/>
      <c r="K16" s="393"/>
      <c r="L16" s="393"/>
      <c r="M16" s="393"/>
      <c r="N16" s="393"/>
      <c r="O16" s="393"/>
      <c r="P16" s="393"/>
      <c r="Q16" s="393"/>
      <c r="R16" s="393"/>
      <c r="S16" s="393"/>
      <c r="T16" s="393"/>
      <c r="U16" s="393"/>
      <c r="V16" s="393"/>
      <c r="W16" s="393"/>
      <c r="X16" s="393"/>
      <c r="Y16" s="393"/>
      <c r="Z16" s="393"/>
      <c r="AA16" s="393"/>
      <c r="AB16" s="393"/>
      <c r="AC16" s="393"/>
      <c r="AD16" s="393"/>
      <c r="AE16" s="393"/>
      <c r="AF16" s="393"/>
      <c r="AG16" s="393"/>
      <c r="AH16" s="393"/>
      <c r="AI16" s="393"/>
      <c r="AJ16" s="393"/>
      <c r="AK16" s="393"/>
      <c r="AL16" s="393"/>
      <c r="AM16" s="393"/>
      <c r="AN16" s="393"/>
      <c r="AO16" s="393"/>
      <c r="AP16" s="393"/>
      <c r="AQ16" s="393"/>
      <c r="AR16" s="393"/>
      <c r="AS16" s="393"/>
      <c r="AT16" s="393"/>
      <c r="AU16" s="393"/>
      <c r="AV16" s="393"/>
      <c r="AW16" s="393"/>
      <c r="AX16" s="393"/>
      <c r="AY16" s="393"/>
      <c r="AZ16" s="393"/>
      <c r="BA16" s="393"/>
      <c r="BB16" s="393"/>
      <c r="BC16" s="393"/>
      <c r="BD16" s="393"/>
      <c r="BE16" s="393"/>
      <c r="BF16" s="393"/>
      <c r="BM16" s="383"/>
      <c r="BN16" s="383"/>
      <c r="BO16" s="383" t="s">
        <v>196</v>
      </c>
      <c r="BP16" s="388">
        <v>440772500</v>
      </c>
      <c r="BQ16" s="385">
        <v>1.7157257101541128E-2</v>
      </c>
      <c r="BR16" s="386">
        <v>420721834</v>
      </c>
      <c r="BS16" s="385">
        <v>3.1528236835449662E-2</v>
      </c>
      <c r="BT16" s="388">
        <v>9</v>
      </c>
      <c r="BU16" s="385">
        <v>4.3689320388349516E-2</v>
      </c>
    </row>
    <row r="17" spans="1:73" x14ac:dyDescent="0.3">
      <c r="A17" s="383"/>
      <c r="B17" s="383" t="s">
        <v>266</v>
      </c>
      <c r="C17" s="383" t="s">
        <v>220</v>
      </c>
      <c r="D17" s="388">
        <v>102000000</v>
      </c>
      <c r="E17" s="385">
        <v>3.9703933987651112E-3</v>
      </c>
      <c r="F17" s="386">
        <v>27041045</v>
      </c>
      <c r="G17" s="385">
        <v>2.0264136589546525E-3</v>
      </c>
      <c r="H17" s="388">
        <v>0</v>
      </c>
      <c r="I17" s="385">
        <v>0</v>
      </c>
      <c r="J17" s="393"/>
      <c r="K17" s="393"/>
      <c r="L17" s="393"/>
      <c r="M17" s="393"/>
      <c r="N17" s="393"/>
      <c r="O17" s="393"/>
      <c r="P17" s="393"/>
      <c r="Q17" s="393"/>
      <c r="R17" s="393"/>
      <c r="S17" s="393"/>
      <c r="T17" s="393"/>
      <c r="U17" s="393"/>
      <c r="V17" s="393"/>
      <c r="W17" s="393"/>
      <c r="X17" s="393"/>
      <c r="Y17" s="393"/>
      <c r="Z17" s="393"/>
      <c r="AA17" s="393"/>
      <c r="AB17" s="393"/>
      <c r="AC17" s="393"/>
      <c r="AD17" s="393"/>
      <c r="AE17" s="393"/>
      <c r="AF17" s="393"/>
      <c r="AG17" s="393"/>
      <c r="AH17" s="393"/>
      <c r="AI17" s="393"/>
      <c r="AJ17" s="393"/>
      <c r="AK17" s="393"/>
      <c r="AL17" s="393"/>
      <c r="AM17" s="393"/>
      <c r="AN17" s="393"/>
      <c r="AO17" s="393"/>
      <c r="AP17" s="393"/>
      <c r="AQ17" s="393"/>
      <c r="AR17" s="393"/>
      <c r="AS17" s="393"/>
      <c r="AT17" s="393"/>
      <c r="AU17" s="393"/>
      <c r="AV17" s="393"/>
      <c r="AW17" s="393"/>
      <c r="AX17" s="393"/>
      <c r="AY17" s="393"/>
      <c r="AZ17" s="393"/>
      <c r="BA17" s="393"/>
      <c r="BB17" s="393"/>
      <c r="BC17" s="393"/>
      <c r="BD17" s="393"/>
      <c r="BE17" s="393"/>
      <c r="BF17" s="393"/>
      <c r="BM17" s="383"/>
      <c r="BN17" s="383"/>
      <c r="BO17" s="383" t="s">
        <v>213</v>
      </c>
      <c r="BP17" s="388">
        <v>133995000</v>
      </c>
      <c r="BQ17" s="385">
        <v>5.2158123869365794E-3</v>
      </c>
      <c r="BR17" s="386">
        <v>109787000</v>
      </c>
      <c r="BS17" s="385">
        <v>8.2272662308595854E-3</v>
      </c>
      <c r="BT17" s="388">
        <v>5</v>
      </c>
      <c r="BU17" s="385">
        <v>2.4271844660194174E-2</v>
      </c>
    </row>
    <row r="18" spans="1:73" x14ac:dyDescent="0.3">
      <c r="A18" s="383"/>
      <c r="B18" s="383"/>
      <c r="C18" s="383" t="s">
        <v>218</v>
      </c>
      <c r="D18" s="388">
        <v>144000000</v>
      </c>
      <c r="E18" s="385">
        <v>5.6052612688448624E-3</v>
      </c>
      <c r="F18" s="386">
        <v>81123135</v>
      </c>
      <c r="G18" s="385">
        <v>6.0792409768639583E-3</v>
      </c>
      <c r="H18" s="388">
        <v>0</v>
      </c>
      <c r="I18" s="385">
        <v>0</v>
      </c>
      <c r="J18" s="393"/>
      <c r="K18" s="393"/>
      <c r="L18" s="393"/>
      <c r="M18" s="393"/>
      <c r="N18" s="393"/>
      <c r="O18" s="393"/>
      <c r="P18" s="393"/>
      <c r="Q18" s="393"/>
      <c r="R18" s="393"/>
      <c r="S18" s="393"/>
      <c r="T18" s="393"/>
      <c r="U18" s="393"/>
      <c r="V18" s="393"/>
      <c r="W18" s="393"/>
      <c r="X18" s="393"/>
      <c r="Y18" s="393"/>
      <c r="Z18" s="393"/>
      <c r="AA18" s="393"/>
      <c r="AB18" s="393"/>
      <c r="AC18" s="393"/>
      <c r="AD18" s="393"/>
      <c r="AE18" s="393"/>
      <c r="AF18" s="393"/>
      <c r="AG18" s="393"/>
      <c r="AH18" s="393"/>
      <c r="AI18" s="393"/>
      <c r="AJ18" s="393"/>
      <c r="AK18" s="393"/>
      <c r="AL18" s="393"/>
      <c r="AM18" s="393"/>
      <c r="AN18" s="393"/>
      <c r="AO18" s="393"/>
      <c r="AP18" s="393"/>
      <c r="AQ18" s="393"/>
      <c r="AR18" s="393"/>
      <c r="AS18" s="393"/>
      <c r="AT18" s="393"/>
      <c r="AU18" s="393"/>
      <c r="AV18" s="393"/>
      <c r="AW18" s="393"/>
      <c r="AX18" s="393"/>
      <c r="AY18" s="393"/>
      <c r="AZ18" s="393"/>
      <c r="BA18" s="393"/>
      <c r="BB18" s="393"/>
      <c r="BC18" s="393"/>
      <c r="BD18" s="393"/>
      <c r="BE18" s="393"/>
      <c r="BF18" s="393"/>
      <c r="BM18" s="383"/>
      <c r="BN18" s="383" t="s">
        <v>244</v>
      </c>
      <c r="BO18" s="383" t="s">
        <v>249</v>
      </c>
      <c r="BP18" s="388">
        <v>102832500</v>
      </c>
      <c r="BQ18" s="385">
        <v>4.0027988154756203E-3</v>
      </c>
      <c r="BR18" s="386">
        <v>101377500</v>
      </c>
      <c r="BS18" s="385">
        <v>7.5970714412359171E-3</v>
      </c>
      <c r="BT18" s="388">
        <v>2</v>
      </c>
      <c r="BU18" s="385">
        <v>9.7087378640776691E-3</v>
      </c>
    </row>
    <row r="19" spans="1:73" x14ac:dyDescent="0.3">
      <c r="A19" s="383"/>
      <c r="B19" s="383"/>
      <c r="C19" s="383" t="s">
        <v>228</v>
      </c>
      <c r="D19" s="388">
        <v>786159610</v>
      </c>
      <c r="E19" s="385">
        <v>3.0601597312938766E-2</v>
      </c>
      <c r="F19" s="386">
        <v>0</v>
      </c>
      <c r="G19" s="385">
        <v>0</v>
      </c>
      <c r="H19" s="388">
        <v>1</v>
      </c>
      <c r="I19" s="385">
        <v>4.8543689320388345E-3</v>
      </c>
      <c r="J19" s="393"/>
      <c r="K19" s="393"/>
      <c r="L19" s="393"/>
      <c r="M19" s="393"/>
      <c r="N19" s="393"/>
      <c r="O19" s="393"/>
      <c r="P19" s="393"/>
      <c r="Q19" s="393"/>
      <c r="R19" s="393"/>
      <c r="S19" s="393"/>
      <c r="T19" s="393"/>
      <c r="U19" s="393"/>
      <c r="V19" s="393"/>
      <c r="W19" s="393"/>
      <c r="X19" s="393"/>
      <c r="Y19" s="393"/>
      <c r="Z19" s="393"/>
      <c r="AA19" s="393"/>
      <c r="AB19" s="393"/>
      <c r="AC19" s="393"/>
      <c r="AD19" s="393"/>
      <c r="AE19" s="393"/>
      <c r="AF19" s="393"/>
      <c r="AG19" s="393"/>
      <c r="AH19" s="393"/>
      <c r="AI19" s="393"/>
      <c r="AJ19" s="393"/>
      <c r="AK19" s="393"/>
      <c r="AL19" s="393"/>
      <c r="AM19" s="393"/>
      <c r="AN19" s="393"/>
      <c r="AO19" s="393"/>
      <c r="AP19" s="393"/>
      <c r="AQ19" s="393"/>
      <c r="AR19" s="393"/>
      <c r="AS19" s="393"/>
      <c r="AT19" s="393"/>
      <c r="AU19" s="393"/>
      <c r="AV19" s="393"/>
      <c r="AW19" s="393"/>
      <c r="AX19" s="393"/>
      <c r="AY19" s="393"/>
      <c r="AZ19" s="393"/>
      <c r="BA19" s="393"/>
      <c r="BB19" s="393"/>
      <c r="BC19" s="393"/>
      <c r="BD19" s="393"/>
      <c r="BE19" s="393"/>
      <c r="BF19" s="393"/>
      <c r="BM19" s="383"/>
      <c r="BN19" s="383"/>
      <c r="BO19" s="383" t="s">
        <v>250</v>
      </c>
      <c r="BP19" s="388">
        <v>52000000</v>
      </c>
      <c r="BQ19" s="385">
        <v>2.024122124860645E-3</v>
      </c>
      <c r="BR19" s="386">
        <v>49053333</v>
      </c>
      <c r="BS19" s="385">
        <v>3.6759801260805936E-3</v>
      </c>
      <c r="BT19" s="388">
        <v>2</v>
      </c>
      <c r="BU19" s="385">
        <v>9.7087378640776691E-3</v>
      </c>
    </row>
    <row r="20" spans="1:73" x14ac:dyDescent="0.3">
      <c r="A20" s="383"/>
      <c r="B20" s="383" t="s">
        <v>240</v>
      </c>
      <c r="C20" s="383" t="s">
        <v>229</v>
      </c>
      <c r="D20" s="388">
        <v>17000000</v>
      </c>
      <c r="E20" s="385">
        <v>6.6173223312751854E-4</v>
      </c>
      <c r="F20" s="386">
        <v>0</v>
      </c>
      <c r="G20" s="385">
        <v>0</v>
      </c>
      <c r="H20" s="388">
        <v>0</v>
      </c>
      <c r="I20" s="385">
        <v>0</v>
      </c>
      <c r="J20" s="393"/>
      <c r="K20" s="393"/>
      <c r="L20" s="393"/>
      <c r="M20" s="393"/>
      <c r="N20" s="393"/>
      <c r="O20" s="393"/>
      <c r="P20" s="393"/>
      <c r="Q20" s="393"/>
      <c r="R20" s="393"/>
      <c r="S20" s="393"/>
      <c r="T20" s="393"/>
      <c r="U20" s="393"/>
      <c r="V20" s="393"/>
      <c r="W20" s="393"/>
      <c r="X20" s="393"/>
      <c r="Y20" s="393"/>
      <c r="Z20" s="393"/>
      <c r="AA20" s="393"/>
      <c r="AB20" s="393"/>
      <c r="AC20" s="393"/>
      <c r="AD20" s="393"/>
      <c r="AE20" s="393"/>
      <c r="AF20" s="393"/>
      <c r="AG20" s="393"/>
      <c r="AH20" s="393"/>
      <c r="AI20" s="393"/>
      <c r="AJ20" s="393"/>
      <c r="AK20" s="393"/>
      <c r="AL20" s="393"/>
      <c r="AM20" s="393"/>
      <c r="AN20" s="393"/>
      <c r="AO20" s="393"/>
      <c r="AP20" s="393"/>
      <c r="AQ20" s="393"/>
      <c r="AR20" s="393"/>
      <c r="AS20" s="393"/>
      <c r="AT20" s="393"/>
      <c r="AU20" s="393"/>
      <c r="AV20" s="393"/>
      <c r="AW20" s="393"/>
      <c r="AX20" s="393"/>
      <c r="AY20" s="393"/>
      <c r="AZ20" s="393"/>
      <c r="BA20" s="393"/>
      <c r="BB20" s="393"/>
      <c r="BC20" s="393"/>
      <c r="BD20" s="393"/>
      <c r="BE20" s="393"/>
      <c r="BF20" s="393"/>
      <c r="BM20" s="383"/>
      <c r="BN20" s="383"/>
      <c r="BO20" s="383" t="s">
        <v>251</v>
      </c>
      <c r="BP20" s="388">
        <v>3905561500</v>
      </c>
      <c r="BQ20" s="385">
        <v>0.15202564311834477</v>
      </c>
      <c r="BR20" s="386">
        <v>3591967549</v>
      </c>
      <c r="BS20" s="385">
        <v>0.26917643544528203</v>
      </c>
      <c r="BT20" s="388">
        <v>112</v>
      </c>
      <c r="BU20" s="385">
        <v>0.5436893203883495</v>
      </c>
    </row>
    <row r="21" spans="1:73" x14ac:dyDescent="0.3">
      <c r="A21" s="383"/>
      <c r="B21" s="383"/>
      <c r="C21" s="383" t="s">
        <v>230</v>
      </c>
      <c r="D21" s="388">
        <v>18500000</v>
      </c>
      <c r="E21" s="385">
        <v>7.2012037134465249E-4</v>
      </c>
      <c r="F21" s="386">
        <v>0</v>
      </c>
      <c r="G21" s="385">
        <v>0</v>
      </c>
      <c r="H21" s="388">
        <v>0</v>
      </c>
      <c r="I21" s="385">
        <v>0</v>
      </c>
      <c r="J21" s="393"/>
      <c r="K21" s="393"/>
      <c r="L21" s="393"/>
      <c r="M21" s="393"/>
      <c r="N21" s="393"/>
      <c r="O21" s="393"/>
      <c r="P21" s="393"/>
      <c r="Q21" s="393"/>
      <c r="R21" s="393"/>
      <c r="S21" s="393"/>
      <c r="T21" s="393"/>
      <c r="U21" s="393"/>
      <c r="V21" s="393"/>
      <c r="W21" s="393"/>
      <c r="X21" s="393"/>
      <c r="Y21" s="393"/>
      <c r="Z21" s="393"/>
      <c r="AA21" s="393"/>
      <c r="AB21" s="393"/>
      <c r="AC21" s="393"/>
      <c r="AD21" s="393"/>
      <c r="AE21" s="393"/>
      <c r="AF21" s="393"/>
      <c r="AG21" s="393"/>
      <c r="AH21" s="393"/>
      <c r="AI21" s="393"/>
      <c r="AJ21" s="393"/>
      <c r="AK21" s="393"/>
      <c r="AL21" s="393"/>
      <c r="AM21" s="393"/>
      <c r="AN21" s="393"/>
      <c r="AO21" s="393"/>
      <c r="AP21" s="393"/>
      <c r="AQ21" s="393"/>
      <c r="AR21" s="393"/>
      <c r="AS21" s="393"/>
      <c r="AT21" s="393"/>
      <c r="AU21" s="393"/>
      <c r="AV21" s="393"/>
      <c r="AW21" s="393"/>
      <c r="AX21" s="393"/>
      <c r="AY21" s="393"/>
      <c r="AZ21" s="393"/>
      <c r="BA21" s="393"/>
      <c r="BB21" s="393"/>
      <c r="BC21" s="393"/>
      <c r="BD21" s="393"/>
      <c r="BE21" s="393"/>
      <c r="BF21" s="393"/>
      <c r="BM21" s="383"/>
      <c r="BN21" s="383"/>
      <c r="BO21" s="383" t="s">
        <v>248</v>
      </c>
      <c r="BP21" s="388">
        <v>658643059</v>
      </c>
      <c r="BQ21" s="385">
        <v>2.5637961309765291E-2</v>
      </c>
      <c r="BR21" s="386">
        <v>489029078</v>
      </c>
      <c r="BS21" s="385">
        <v>3.664707496641495E-2</v>
      </c>
      <c r="BT21" s="388">
        <v>9</v>
      </c>
      <c r="BU21" s="385">
        <v>4.3689320388349516E-2</v>
      </c>
    </row>
    <row r="22" spans="1:73" x14ac:dyDescent="0.3">
      <c r="A22" s="383"/>
      <c r="B22" s="383"/>
      <c r="C22" s="383" t="s">
        <v>238</v>
      </c>
      <c r="D22" s="388">
        <v>13710000</v>
      </c>
      <c r="E22" s="385">
        <v>5.3366758330460463E-4</v>
      </c>
      <c r="F22" s="386">
        <v>0</v>
      </c>
      <c r="G22" s="385">
        <v>0</v>
      </c>
      <c r="H22" s="388">
        <v>0</v>
      </c>
      <c r="I22" s="385">
        <v>0</v>
      </c>
      <c r="J22" s="393"/>
      <c r="K22" s="393"/>
      <c r="L22" s="393"/>
      <c r="M22" s="393"/>
      <c r="N22" s="393"/>
      <c r="O22" s="393"/>
      <c r="P22" s="393"/>
      <c r="Q22" s="393"/>
      <c r="R22" s="393"/>
      <c r="S22" s="393"/>
      <c r="T22" s="393"/>
      <c r="U22" s="393"/>
      <c r="V22" s="393"/>
      <c r="W22" s="393"/>
      <c r="X22" s="393"/>
      <c r="Y22" s="393"/>
      <c r="Z22" s="393"/>
      <c r="AA22" s="393"/>
      <c r="AB22" s="393"/>
      <c r="AC22" s="393"/>
      <c r="AD22" s="393"/>
      <c r="AE22" s="393"/>
      <c r="AF22" s="393"/>
      <c r="AG22" s="393"/>
      <c r="AH22" s="393"/>
      <c r="AI22" s="393"/>
      <c r="AJ22" s="393"/>
      <c r="AK22" s="393"/>
      <c r="AL22" s="393"/>
      <c r="AM22" s="393"/>
      <c r="AN22" s="393"/>
      <c r="AO22" s="393"/>
      <c r="AP22" s="393"/>
      <c r="AQ22" s="393"/>
      <c r="AR22" s="393"/>
      <c r="AS22" s="393"/>
      <c r="AT22" s="393"/>
      <c r="AU22" s="393"/>
      <c r="AV22" s="393"/>
      <c r="AW22" s="393"/>
      <c r="AX22" s="393"/>
      <c r="AY22" s="393"/>
      <c r="AZ22" s="393"/>
      <c r="BA22" s="393"/>
      <c r="BB22" s="393"/>
      <c r="BC22" s="393"/>
      <c r="BD22" s="393"/>
      <c r="BE22" s="393"/>
      <c r="BF22" s="393"/>
      <c r="BM22" s="383"/>
      <c r="BN22" s="383" t="s">
        <v>266</v>
      </c>
      <c r="BO22" s="383" t="s">
        <v>224</v>
      </c>
      <c r="BP22" s="388">
        <v>57000000</v>
      </c>
      <c r="BQ22" s="385">
        <v>2.2187492522510914E-3</v>
      </c>
      <c r="BR22" s="386">
        <v>51300000</v>
      </c>
      <c r="BS22" s="385">
        <v>3.8443418405011225E-3</v>
      </c>
      <c r="BT22" s="388">
        <v>1</v>
      </c>
      <c r="BU22" s="385">
        <v>4.8543689320388345E-3</v>
      </c>
    </row>
    <row r="23" spans="1:73" x14ac:dyDescent="0.3">
      <c r="A23" s="383"/>
      <c r="B23" s="383" t="s">
        <v>241</v>
      </c>
      <c r="C23" s="383" t="s">
        <v>242</v>
      </c>
      <c r="D23" s="388">
        <v>505849792</v>
      </c>
      <c r="E23" s="385">
        <v>1.9690418381602987E-2</v>
      </c>
      <c r="F23" s="386">
        <v>247362924</v>
      </c>
      <c r="G23" s="385">
        <v>1.8536991004325522E-2</v>
      </c>
      <c r="H23" s="388">
        <v>3</v>
      </c>
      <c r="I23" s="385">
        <v>1.4563106796116505E-2</v>
      </c>
      <c r="J23" s="393"/>
      <c r="K23" s="393"/>
      <c r="L23" s="393"/>
      <c r="M23" s="393"/>
      <c r="N23" s="393"/>
      <c r="O23" s="393"/>
      <c r="P23" s="393"/>
      <c r="Q23" s="393"/>
      <c r="R23" s="393"/>
      <c r="S23" s="393"/>
      <c r="T23" s="393"/>
      <c r="U23" s="393"/>
      <c r="V23" s="393"/>
      <c r="W23" s="393"/>
      <c r="X23" s="393"/>
      <c r="Y23" s="393"/>
      <c r="Z23" s="393"/>
      <c r="AA23" s="393"/>
      <c r="AB23" s="393"/>
      <c r="AC23" s="393"/>
      <c r="AD23" s="393"/>
      <c r="AE23" s="393"/>
      <c r="AF23" s="393"/>
      <c r="AG23" s="393"/>
      <c r="AH23" s="393"/>
      <c r="AI23" s="393"/>
      <c r="AJ23" s="393"/>
      <c r="AK23" s="393"/>
      <c r="AL23" s="393"/>
      <c r="AM23" s="393"/>
      <c r="AN23" s="393"/>
      <c r="AO23" s="393"/>
      <c r="AP23" s="393"/>
      <c r="AQ23" s="393"/>
      <c r="AR23" s="393"/>
      <c r="AS23" s="393"/>
      <c r="AT23" s="393"/>
      <c r="AU23" s="393"/>
      <c r="AV23" s="393"/>
      <c r="AW23" s="393"/>
      <c r="AX23" s="393"/>
      <c r="AY23" s="393"/>
      <c r="AZ23" s="393"/>
      <c r="BA23" s="393"/>
      <c r="BB23" s="393"/>
      <c r="BC23" s="393"/>
      <c r="BD23" s="393"/>
      <c r="BE23" s="393"/>
      <c r="BF23" s="393"/>
      <c r="BM23" s="383"/>
      <c r="BN23" s="383"/>
      <c r="BO23" s="383" t="s">
        <v>218</v>
      </c>
      <c r="BP23" s="388">
        <v>118110000</v>
      </c>
      <c r="BQ23" s="385">
        <v>4.5974820032171305E-3</v>
      </c>
      <c r="BR23" s="386">
        <v>103325500</v>
      </c>
      <c r="BS23" s="385">
        <v>7.7430515173625486E-3</v>
      </c>
      <c r="BT23" s="388">
        <v>3</v>
      </c>
      <c r="BU23" s="385">
        <v>1.4563106796116505E-2</v>
      </c>
    </row>
    <row r="24" spans="1:73" x14ac:dyDescent="0.3">
      <c r="A24" s="383" t="s">
        <v>90</v>
      </c>
      <c r="B24" s="383" t="s">
        <v>239</v>
      </c>
      <c r="C24" s="383" t="s">
        <v>333</v>
      </c>
      <c r="D24" s="386">
        <v>148600000</v>
      </c>
      <c r="E24" s="385">
        <v>5.7843182260440733E-3</v>
      </c>
      <c r="F24" s="386">
        <v>128766667</v>
      </c>
      <c r="G24" s="385">
        <v>9.6495728189078984E-3</v>
      </c>
      <c r="H24" s="388">
        <v>3</v>
      </c>
      <c r="I24" s="385">
        <v>1.4563106796116505E-2</v>
      </c>
      <c r="J24" s="393"/>
      <c r="K24" s="393"/>
      <c r="L24" s="393"/>
      <c r="M24" s="393"/>
      <c r="N24" s="393"/>
      <c r="O24" s="393"/>
      <c r="P24" s="393"/>
      <c r="Q24" s="393"/>
      <c r="R24" s="393"/>
      <c r="S24" s="393"/>
      <c r="T24" s="393"/>
      <c r="U24" s="393"/>
      <c r="V24" s="393"/>
      <c r="W24" s="393"/>
      <c r="X24" s="393"/>
      <c r="Y24" s="393"/>
      <c r="Z24" s="393"/>
      <c r="AA24" s="393"/>
      <c r="AB24" s="393"/>
      <c r="AC24" s="393"/>
      <c r="AD24" s="393"/>
      <c r="AE24" s="393"/>
      <c r="AF24" s="393"/>
      <c r="AG24" s="393"/>
      <c r="AH24" s="393"/>
      <c r="AI24" s="393"/>
      <c r="AJ24" s="393"/>
      <c r="AK24" s="393"/>
      <c r="AL24" s="393"/>
      <c r="AM24" s="393"/>
      <c r="AN24" s="393"/>
      <c r="AO24" s="393"/>
      <c r="AP24" s="393"/>
      <c r="AQ24" s="393"/>
      <c r="AR24" s="393"/>
      <c r="AS24" s="393"/>
      <c r="AT24" s="393"/>
      <c r="AU24" s="393"/>
      <c r="AV24" s="393"/>
      <c r="AW24" s="393"/>
      <c r="AX24" s="393"/>
      <c r="AY24" s="393"/>
      <c r="AZ24" s="393"/>
      <c r="BA24" s="393"/>
      <c r="BB24" s="393"/>
      <c r="BC24" s="393"/>
      <c r="BD24" s="393"/>
      <c r="BE24" s="393"/>
      <c r="BF24" s="393"/>
      <c r="BM24" s="383"/>
      <c r="BN24" s="383"/>
      <c r="BO24" s="383" t="s">
        <v>220</v>
      </c>
      <c r="BP24" s="388">
        <v>114000000</v>
      </c>
      <c r="BQ24" s="385">
        <v>4.4374985045021829E-3</v>
      </c>
      <c r="BR24" s="386">
        <v>107730000</v>
      </c>
      <c r="BS24" s="385">
        <v>8.0731178650523573E-3</v>
      </c>
      <c r="BT24" s="388">
        <v>2</v>
      </c>
      <c r="BU24" s="385">
        <v>9.7087378640776691E-3</v>
      </c>
    </row>
    <row r="25" spans="1:73" x14ac:dyDescent="0.3">
      <c r="A25" s="383"/>
      <c r="B25" s="383"/>
      <c r="C25" s="383" t="s">
        <v>212</v>
      </c>
      <c r="D25" s="386">
        <v>102400000</v>
      </c>
      <c r="E25" s="385">
        <v>3.9859635689563468E-3</v>
      </c>
      <c r="F25" s="386">
        <v>89766667</v>
      </c>
      <c r="G25" s="385">
        <v>6.726973758877805E-3</v>
      </c>
      <c r="H25" s="388">
        <v>4</v>
      </c>
      <c r="I25" s="385">
        <v>1.9417475728155338E-2</v>
      </c>
      <c r="J25" s="393"/>
      <c r="K25" s="393"/>
      <c r="L25" s="393"/>
      <c r="M25" s="393"/>
      <c r="N25" s="393"/>
      <c r="O25" s="393"/>
      <c r="P25" s="393"/>
      <c r="Q25" s="393"/>
      <c r="R25" s="393"/>
      <c r="S25" s="393"/>
      <c r="T25" s="393"/>
      <c r="U25" s="393"/>
      <c r="V25" s="393"/>
      <c r="W25" s="393"/>
      <c r="X25" s="393"/>
      <c r="Y25" s="393"/>
      <c r="Z25" s="393"/>
      <c r="AA25" s="393"/>
      <c r="AB25" s="393"/>
      <c r="AC25" s="393"/>
      <c r="AD25" s="393"/>
      <c r="AE25" s="393"/>
      <c r="AF25" s="393"/>
      <c r="AG25" s="393"/>
      <c r="AH25" s="393"/>
      <c r="AI25" s="393"/>
      <c r="AJ25" s="393"/>
      <c r="AK25" s="393"/>
      <c r="AL25" s="393"/>
      <c r="AM25" s="393"/>
      <c r="AN25" s="393"/>
      <c r="AO25" s="393"/>
      <c r="AP25" s="393"/>
      <c r="AQ25" s="393"/>
      <c r="AR25" s="393"/>
      <c r="AS25" s="393"/>
      <c r="AT25" s="393"/>
      <c r="AU25" s="393"/>
      <c r="AV25" s="393"/>
      <c r="AW25" s="393"/>
      <c r="AX25" s="393"/>
      <c r="AY25" s="393"/>
      <c r="AZ25" s="393"/>
      <c r="BA25" s="393"/>
      <c r="BB25" s="393"/>
      <c r="BC25" s="393"/>
      <c r="BD25" s="393"/>
      <c r="BE25" s="393"/>
      <c r="BF25" s="393"/>
      <c r="BM25" s="383"/>
      <c r="BN25" s="383"/>
      <c r="BO25" s="383" t="s">
        <v>227</v>
      </c>
      <c r="BP25" s="388">
        <v>39900000</v>
      </c>
      <c r="BQ25" s="385">
        <v>1.553124476575764E-3</v>
      </c>
      <c r="BR25" s="386">
        <v>21660000</v>
      </c>
      <c r="BS25" s="385">
        <v>1.6231665548782517E-3</v>
      </c>
      <c r="BT25" s="388">
        <v>1</v>
      </c>
      <c r="BU25" s="385">
        <v>4.8543689320388345E-3</v>
      </c>
    </row>
    <row r="26" spans="1:73" x14ac:dyDescent="0.3">
      <c r="A26" s="383"/>
      <c r="B26" s="383"/>
      <c r="C26" s="383" t="s">
        <v>195</v>
      </c>
      <c r="D26" s="386">
        <v>211100000</v>
      </c>
      <c r="E26" s="385">
        <v>8.2171573184246557E-3</v>
      </c>
      <c r="F26" s="386">
        <v>175306666</v>
      </c>
      <c r="G26" s="385">
        <v>1.3137207622272039E-2</v>
      </c>
      <c r="H26" s="388">
        <v>7</v>
      </c>
      <c r="I26" s="385">
        <v>3.3980582524271843E-2</v>
      </c>
      <c r="J26" s="393"/>
      <c r="K26" s="393"/>
      <c r="L26" s="393"/>
      <c r="M26" s="393"/>
      <c r="N26" s="393"/>
      <c r="O26" s="393"/>
      <c r="P26" s="393"/>
      <c r="Q26" s="393"/>
      <c r="R26" s="393"/>
      <c r="S26" s="393"/>
      <c r="T26" s="393"/>
      <c r="U26" s="393"/>
      <c r="V26" s="393"/>
      <c r="W26" s="393"/>
      <c r="X26" s="393"/>
      <c r="Y26" s="393"/>
      <c r="Z26" s="393"/>
      <c r="AA26" s="393"/>
      <c r="AB26" s="393"/>
      <c r="AC26" s="393"/>
      <c r="AD26" s="393"/>
      <c r="AE26" s="393"/>
      <c r="AF26" s="393"/>
      <c r="AG26" s="393"/>
      <c r="AH26" s="393"/>
      <c r="AI26" s="393"/>
      <c r="AJ26" s="393"/>
      <c r="AK26" s="393"/>
      <c r="AL26" s="393"/>
      <c r="AM26" s="393"/>
      <c r="AN26" s="393"/>
      <c r="AO26" s="393"/>
      <c r="AP26" s="393"/>
      <c r="AQ26" s="393"/>
      <c r="AR26" s="393"/>
      <c r="AS26" s="393"/>
      <c r="AT26" s="393"/>
      <c r="AU26" s="393"/>
      <c r="AV26" s="393"/>
      <c r="AW26" s="393"/>
      <c r="AX26" s="393"/>
      <c r="AY26" s="393"/>
      <c r="AZ26" s="393"/>
      <c r="BA26" s="393"/>
      <c r="BB26" s="393"/>
      <c r="BC26" s="393"/>
      <c r="BD26" s="393"/>
      <c r="BE26" s="393"/>
      <c r="BF26" s="393"/>
      <c r="BM26" s="383"/>
      <c r="BN26" s="383" t="s">
        <v>240</v>
      </c>
      <c r="BO26" s="383" t="s">
        <v>229</v>
      </c>
      <c r="BP26" s="388">
        <v>128273333</v>
      </c>
      <c r="BQ26" s="385">
        <v>4.993094064517636E-3</v>
      </c>
      <c r="BR26" s="386">
        <v>119446664</v>
      </c>
      <c r="BS26" s="385">
        <v>8.9511463571828303E-3</v>
      </c>
      <c r="BT26" s="388">
        <v>5</v>
      </c>
      <c r="BU26" s="385">
        <v>2.4271844660194174E-2</v>
      </c>
    </row>
    <row r="27" spans="1:73" x14ac:dyDescent="0.3">
      <c r="A27" s="383"/>
      <c r="B27" s="383"/>
      <c r="C27" s="383" t="s">
        <v>196</v>
      </c>
      <c r="D27" s="386">
        <v>440772500</v>
      </c>
      <c r="E27" s="385">
        <v>1.7157257101541128E-2</v>
      </c>
      <c r="F27" s="386">
        <v>420721834</v>
      </c>
      <c r="G27" s="385">
        <v>3.1528236835449662E-2</v>
      </c>
      <c r="H27" s="388">
        <v>9</v>
      </c>
      <c r="I27" s="385">
        <v>4.3689320388349516E-2</v>
      </c>
      <c r="J27" s="393"/>
      <c r="K27" s="393"/>
      <c r="L27" s="393"/>
      <c r="M27" s="393"/>
      <c r="N27" s="393"/>
      <c r="O27" s="393"/>
      <c r="P27" s="393"/>
      <c r="Q27" s="393"/>
      <c r="R27" s="393"/>
      <c r="S27" s="393"/>
      <c r="T27" s="393"/>
      <c r="U27" s="393"/>
      <c r="V27" s="393"/>
      <c r="W27" s="393"/>
      <c r="X27" s="393"/>
      <c r="Y27" s="393"/>
      <c r="Z27" s="393"/>
      <c r="AA27" s="393"/>
      <c r="AB27" s="393"/>
      <c r="AC27" s="393"/>
      <c r="AD27" s="393"/>
      <c r="AE27" s="393"/>
      <c r="AF27" s="393"/>
      <c r="AG27" s="393"/>
      <c r="AH27" s="393"/>
      <c r="AI27" s="393"/>
      <c r="AJ27" s="393"/>
      <c r="AK27" s="393"/>
      <c r="AL27" s="393"/>
      <c r="AM27" s="393"/>
      <c r="AN27" s="393"/>
      <c r="AO27" s="393"/>
      <c r="AP27" s="393"/>
      <c r="AQ27" s="393"/>
      <c r="AR27" s="393"/>
      <c r="AS27" s="393"/>
      <c r="AT27" s="393"/>
      <c r="AU27" s="393"/>
      <c r="AV27" s="393"/>
      <c r="AW27" s="393"/>
      <c r="AX27" s="393"/>
      <c r="AY27" s="393"/>
      <c r="AZ27" s="393"/>
      <c r="BA27" s="393"/>
      <c r="BB27" s="393"/>
      <c r="BC27" s="393"/>
      <c r="BD27" s="393"/>
      <c r="BE27" s="393"/>
      <c r="BF27" s="393"/>
      <c r="BM27" s="383"/>
      <c r="BN27" s="383"/>
      <c r="BO27" s="383" t="s">
        <v>230</v>
      </c>
      <c r="BP27" s="388">
        <v>57000000</v>
      </c>
      <c r="BQ27" s="385">
        <v>2.2187492522510914E-3</v>
      </c>
      <c r="BR27" s="386">
        <v>53010000</v>
      </c>
      <c r="BS27" s="385">
        <v>3.9724865685178265E-3</v>
      </c>
      <c r="BT27" s="388">
        <v>1</v>
      </c>
      <c r="BU27" s="385">
        <v>4.8543689320388345E-3</v>
      </c>
    </row>
    <row r="28" spans="1:73" x14ac:dyDescent="0.3">
      <c r="A28" s="383"/>
      <c r="B28" s="383"/>
      <c r="C28" s="383" t="s">
        <v>214</v>
      </c>
      <c r="D28" s="386">
        <v>57000000</v>
      </c>
      <c r="E28" s="385">
        <v>2.2187492522510914E-3</v>
      </c>
      <c r="F28" s="386">
        <v>52440000</v>
      </c>
      <c r="G28" s="385">
        <v>3.9297716591789253E-3</v>
      </c>
      <c r="H28" s="388">
        <v>1</v>
      </c>
      <c r="I28" s="385">
        <v>4.8543689320388345E-3</v>
      </c>
      <c r="J28" s="393"/>
      <c r="K28" s="393"/>
      <c r="L28" s="393"/>
      <c r="M28" s="393"/>
      <c r="N28" s="393"/>
      <c r="O28" s="393"/>
      <c r="P28" s="393"/>
      <c r="Q28" s="393"/>
      <c r="R28" s="393"/>
      <c r="S28" s="393"/>
      <c r="T28" s="393"/>
      <c r="U28" s="393"/>
      <c r="V28" s="393"/>
      <c r="W28" s="393"/>
      <c r="X28" s="393"/>
      <c r="Y28" s="393"/>
      <c r="Z28" s="393"/>
      <c r="AA28" s="393"/>
      <c r="AB28" s="393"/>
      <c r="AC28" s="393"/>
      <c r="AD28" s="393"/>
      <c r="AE28" s="393"/>
      <c r="AF28" s="393"/>
      <c r="AG28" s="393"/>
      <c r="AH28" s="393"/>
      <c r="AI28" s="393"/>
      <c r="AJ28" s="393"/>
      <c r="AK28" s="393"/>
      <c r="AL28" s="393"/>
      <c r="AM28" s="393"/>
      <c r="AN28" s="393"/>
      <c r="AO28" s="393"/>
      <c r="AP28" s="393"/>
      <c r="AQ28" s="393"/>
      <c r="AR28" s="393"/>
      <c r="AS28" s="393"/>
      <c r="AT28" s="393"/>
      <c r="AU28" s="393"/>
      <c r="AV28" s="393"/>
      <c r="AW28" s="393"/>
      <c r="AX28" s="393"/>
      <c r="AY28" s="393"/>
      <c r="AZ28" s="393"/>
      <c r="BA28" s="393"/>
      <c r="BB28" s="393"/>
      <c r="BC28" s="393"/>
      <c r="BD28" s="393"/>
      <c r="BE28" s="393"/>
      <c r="BF28" s="393"/>
      <c r="BM28" s="383"/>
      <c r="BN28" s="383"/>
      <c r="BO28" s="383" t="s">
        <v>238</v>
      </c>
      <c r="BP28" s="388">
        <v>212155000</v>
      </c>
      <c r="BQ28" s="385">
        <v>8.2582236423040401E-3</v>
      </c>
      <c r="BR28" s="386">
        <v>154481665</v>
      </c>
      <c r="BS28" s="385">
        <v>1.1576614587714968E-2</v>
      </c>
      <c r="BT28" s="388">
        <v>7</v>
      </c>
      <c r="BU28" s="385">
        <v>3.3980582524271843E-2</v>
      </c>
    </row>
    <row r="29" spans="1:73" x14ac:dyDescent="0.3">
      <c r="A29" s="383"/>
      <c r="B29" s="383"/>
      <c r="C29" s="383" t="s">
        <v>213</v>
      </c>
      <c r="D29" s="386">
        <v>133995000</v>
      </c>
      <c r="E29" s="385">
        <v>5.2158123869365794E-3</v>
      </c>
      <c r="F29" s="386">
        <v>109787000</v>
      </c>
      <c r="G29" s="385">
        <v>8.2272662308595854E-3</v>
      </c>
      <c r="H29" s="388">
        <v>5</v>
      </c>
      <c r="I29" s="385">
        <v>2.4271844660194174E-2</v>
      </c>
      <c r="J29" s="393"/>
      <c r="K29" s="393"/>
      <c r="L29" s="393"/>
      <c r="M29" s="393"/>
      <c r="N29" s="393"/>
      <c r="O29" s="393"/>
      <c r="P29" s="393"/>
      <c r="Q29" s="393"/>
      <c r="R29" s="393"/>
      <c r="S29" s="393"/>
      <c r="T29" s="393"/>
      <c r="U29" s="393"/>
      <c r="V29" s="393"/>
      <c r="W29" s="393"/>
      <c r="X29" s="393"/>
      <c r="Y29" s="393"/>
      <c r="Z29" s="393"/>
      <c r="AA29" s="393"/>
      <c r="AB29" s="393"/>
      <c r="AC29" s="393"/>
      <c r="AD29" s="393"/>
      <c r="AE29" s="393"/>
      <c r="AF29" s="393"/>
      <c r="AG29" s="393"/>
      <c r="AH29" s="393"/>
      <c r="AI29" s="393"/>
      <c r="AJ29" s="393"/>
      <c r="AK29" s="393"/>
      <c r="AL29" s="393"/>
      <c r="AM29" s="393"/>
      <c r="AN29" s="393"/>
      <c r="AO29" s="393"/>
      <c r="AP29" s="393"/>
      <c r="AQ29" s="393"/>
      <c r="AR29" s="393"/>
      <c r="AS29" s="393"/>
      <c r="AT29" s="393"/>
      <c r="AU29" s="393"/>
      <c r="AV29" s="393"/>
      <c r="AW29" s="393"/>
      <c r="AX29" s="393"/>
      <c r="AY29" s="393"/>
      <c r="AZ29" s="393"/>
      <c r="BA29" s="393"/>
      <c r="BB29" s="393"/>
      <c r="BC29" s="393"/>
      <c r="BD29" s="393"/>
      <c r="BE29" s="393"/>
      <c r="BF29" s="393"/>
      <c r="BM29" s="383"/>
      <c r="BN29" s="383" t="s">
        <v>241</v>
      </c>
      <c r="BO29" s="383" t="s">
        <v>242</v>
      </c>
      <c r="BP29" s="388">
        <v>154620000</v>
      </c>
      <c r="BQ29" s="385">
        <v>6.0186492874221712E-3</v>
      </c>
      <c r="BR29" s="386">
        <v>149264000</v>
      </c>
      <c r="BS29" s="385">
        <v>1.1185610925546971E-2</v>
      </c>
      <c r="BT29" s="388">
        <v>3</v>
      </c>
      <c r="BU29" s="385">
        <v>1.4563106796116505E-2</v>
      </c>
    </row>
    <row r="30" spans="1:73" x14ac:dyDescent="0.3">
      <c r="A30" s="383"/>
      <c r="B30" s="383"/>
      <c r="C30" s="383" t="s">
        <v>215</v>
      </c>
      <c r="D30" s="386">
        <v>85400000</v>
      </c>
      <c r="E30" s="385">
        <v>3.3242313358288283E-3</v>
      </c>
      <c r="F30" s="386">
        <v>69340000</v>
      </c>
      <c r="G30" s="385">
        <v>5.1962312518586328E-3</v>
      </c>
      <c r="H30" s="388">
        <v>3</v>
      </c>
      <c r="I30" s="385">
        <v>1.4563106796116505E-2</v>
      </c>
      <c r="J30" s="393"/>
      <c r="K30" s="393"/>
      <c r="L30" s="393"/>
      <c r="M30" s="393"/>
      <c r="N30" s="393"/>
      <c r="O30" s="393"/>
      <c r="P30" s="393"/>
      <c r="Q30" s="393"/>
      <c r="R30" s="393"/>
      <c r="S30" s="393"/>
      <c r="T30" s="393"/>
      <c r="U30" s="393"/>
      <c r="V30" s="393"/>
      <c r="W30" s="393"/>
      <c r="X30" s="393"/>
      <c r="Y30" s="393"/>
      <c r="Z30" s="393"/>
      <c r="AA30" s="393"/>
      <c r="AB30" s="393"/>
      <c r="AC30" s="393"/>
      <c r="AD30" s="393"/>
      <c r="AE30" s="393"/>
      <c r="AF30" s="393"/>
      <c r="AG30" s="393"/>
      <c r="AH30" s="393"/>
      <c r="AI30" s="393"/>
      <c r="AJ30" s="393"/>
      <c r="AK30" s="393"/>
      <c r="AL30" s="393"/>
      <c r="AM30" s="393"/>
      <c r="AN30" s="393"/>
      <c r="AO30" s="393"/>
      <c r="AP30" s="393"/>
      <c r="AQ30" s="393"/>
      <c r="AR30" s="393"/>
      <c r="AS30" s="393"/>
      <c r="AT30" s="393"/>
      <c r="AU30" s="393"/>
      <c r="AV30" s="393"/>
      <c r="AW30" s="393"/>
      <c r="AX30" s="393"/>
      <c r="AY30" s="393"/>
      <c r="AZ30" s="393"/>
      <c r="BA30" s="393"/>
      <c r="BB30" s="393"/>
      <c r="BC30" s="393"/>
      <c r="BD30" s="393"/>
      <c r="BE30" s="393"/>
      <c r="BF30" s="393"/>
      <c r="BM30" s="383" t="s">
        <v>86</v>
      </c>
      <c r="BN30" s="383" t="s">
        <v>239</v>
      </c>
      <c r="BO30" s="383" t="s">
        <v>214</v>
      </c>
      <c r="BP30" s="388">
        <v>12320000</v>
      </c>
      <c r="BQ30" s="385">
        <v>4.7956124189006048E-4</v>
      </c>
      <c r="BR30" s="386">
        <v>0</v>
      </c>
      <c r="BS30" s="385">
        <v>0</v>
      </c>
      <c r="BT30" s="388">
        <v>1</v>
      </c>
      <c r="BU30" s="385">
        <v>4.8543689320388345E-3</v>
      </c>
    </row>
    <row r="31" spans="1:73" x14ac:dyDescent="0.3">
      <c r="A31" s="383"/>
      <c r="B31" s="383" t="s">
        <v>244</v>
      </c>
      <c r="C31" s="383" t="s">
        <v>250</v>
      </c>
      <c r="D31" s="386">
        <v>52000000</v>
      </c>
      <c r="E31" s="385">
        <v>2.024122124860645E-3</v>
      </c>
      <c r="F31" s="386">
        <v>49053333</v>
      </c>
      <c r="G31" s="385">
        <v>3.6759801260805936E-3</v>
      </c>
      <c r="H31" s="388">
        <v>2</v>
      </c>
      <c r="I31" s="385">
        <v>9.7087378640776691E-3</v>
      </c>
      <c r="J31" s="393"/>
      <c r="K31" s="393"/>
      <c r="L31" s="393"/>
      <c r="M31" s="393"/>
      <c r="N31" s="393"/>
      <c r="O31" s="393"/>
      <c r="P31" s="393"/>
      <c r="Q31" s="393"/>
      <c r="R31" s="393"/>
      <c r="S31" s="393"/>
      <c r="T31" s="393"/>
      <c r="U31" s="393"/>
      <c r="V31" s="393"/>
      <c r="W31" s="393"/>
      <c r="X31" s="393"/>
      <c r="Y31" s="393"/>
      <c r="Z31" s="393"/>
      <c r="AA31" s="393"/>
      <c r="AB31" s="393"/>
      <c r="AC31" s="393"/>
      <c r="AD31" s="393"/>
      <c r="AE31" s="393"/>
      <c r="AF31" s="393"/>
      <c r="AG31" s="393"/>
      <c r="AH31" s="393"/>
      <c r="AI31" s="393"/>
      <c r="AJ31" s="393"/>
      <c r="AK31" s="393"/>
      <c r="AL31" s="393"/>
      <c r="AM31" s="393"/>
      <c r="AN31" s="393"/>
      <c r="AO31" s="393"/>
      <c r="AP31" s="393"/>
      <c r="AQ31" s="393"/>
      <c r="AR31" s="393"/>
      <c r="AS31" s="393"/>
      <c r="AT31" s="393"/>
      <c r="AU31" s="393"/>
      <c r="AV31" s="393"/>
      <c r="AW31" s="393"/>
      <c r="AX31" s="393"/>
      <c r="AY31" s="393"/>
      <c r="AZ31" s="393"/>
      <c r="BA31" s="393"/>
      <c r="BB31" s="393"/>
      <c r="BC31" s="393"/>
      <c r="BD31" s="393"/>
      <c r="BE31" s="393"/>
      <c r="BF31" s="393"/>
      <c r="BM31" s="383"/>
      <c r="BN31" s="383" t="s">
        <v>244</v>
      </c>
      <c r="BO31" s="383" t="s">
        <v>249</v>
      </c>
      <c r="BP31" s="388">
        <v>24259090</v>
      </c>
      <c r="BQ31" s="385">
        <v>9.4429539996126197E-4</v>
      </c>
      <c r="BR31" s="386">
        <v>0</v>
      </c>
      <c r="BS31" s="385">
        <v>0</v>
      </c>
      <c r="BT31" s="388">
        <v>1</v>
      </c>
      <c r="BU31" s="385">
        <v>4.8543689320388345E-3</v>
      </c>
    </row>
    <row r="32" spans="1:73" x14ac:dyDescent="0.3">
      <c r="A32" s="383"/>
      <c r="B32" s="383"/>
      <c r="C32" s="383" t="s">
        <v>251</v>
      </c>
      <c r="D32" s="386">
        <v>3905561500</v>
      </c>
      <c r="E32" s="385">
        <v>0.15202564311834477</v>
      </c>
      <c r="F32" s="386">
        <v>3591967549</v>
      </c>
      <c r="G32" s="385">
        <v>0.26917643544528203</v>
      </c>
      <c r="H32" s="388">
        <v>112</v>
      </c>
      <c r="I32" s="385">
        <v>0.5436893203883495</v>
      </c>
      <c r="J32" s="393"/>
      <c r="K32" s="393"/>
      <c r="L32" s="393"/>
      <c r="M32" s="393"/>
      <c r="N32" s="393"/>
      <c r="O32" s="393"/>
      <c r="P32" s="393"/>
      <c r="Q32" s="393"/>
      <c r="R32" s="393"/>
      <c r="S32" s="393"/>
      <c r="T32" s="393"/>
      <c r="U32" s="393"/>
      <c r="V32" s="393"/>
      <c r="W32" s="393"/>
      <c r="X32" s="393"/>
      <c r="Y32" s="393"/>
      <c r="Z32" s="393"/>
      <c r="AA32" s="393"/>
      <c r="AB32" s="393"/>
      <c r="AC32" s="393"/>
      <c r="AD32" s="393"/>
      <c r="AE32" s="393"/>
      <c r="AF32" s="393"/>
      <c r="AG32" s="393"/>
      <c r="AH32" s="393"/>
      <c r="AI32" s="393"/>
      <c r="AJ32" s="393"/>
      <c r="AK32" s="393"/>
      <c r="AL32" s="393"/>
      <c r="AM32" s="393"/>
      <c r="AN32" s="393"/>
      <c r="AO32" s="393"/>
      <c r="AP32" s="393"/>
      <c r="AQ32" s="393"/>
      <c r="AR32" s="393"/>
      <c r="AS32" s="393"/>
      <c r="AT32" s="393"/>
      <c r="AU32" s="393"/>
      <c r="AV32" s="393"/>
      <c r="AW32" s="393"/>
      <c r="AX32" s="393"/>
      <c r="AY32" s="393"/>
      <c r="AZ32" s="393"/>
      <c r="BA32" s="393"/>
      <c r="BB32" s="393"/>
      <c r="BC32" s="393"/>
      <c r="BD32" s="393"/>
      <c r="BE32" s="393"/>
      <c r="BF32" s="393"/>
      <c r="BM32" s="383"/>
      <c r="BN32" s="383"/>
      <c r="BO32" s="383" t="s">
        <v>251</v>
      </c>
      <c r="BP32" s="388">
        <v>25117720</v>
      </c>
      <c r="BQ32" s="385">
        <v>9.7771793803951381E-4</v>
      </c>
      <c r="BR32" s="386">
        <v>18789900</v>
      </c>
      <c r="BS32" s="385">
        <v>1.4080857455912679E-3</v>
      </c>
      <c r="BT32" s="388">
        <v>1</v>
      </c>
      <c r="BU32" s="385">
        <v>4.8543689320388345E-3</v>
      </c>
    </row>
    <row r="33" spans="1:73" x14ac:dyDescent="0.3">
      <c r="A33" s="383"/>
      <c r="B33" s="383"/>
      <c r="C33" s="383" t="s">
        <v>249</v>
      </c>
      <c r="D33" s="386">
        <v>102832500</v>
      </c>
      <c r="E33" s="385">
        <v>4.0027988154756203E-3</v>
      </c>
      <c r="F33" s="386">
        <v>101377500</v>
      </c>
      <c r="G33" s="385">
        <v>7.5970714412359171E-3</v>
      </c>
      <c r="H33" s="388">
        <v>2</v>
      </c>
      <c r="I33" s="385">
        <v>9.7087378640776691E-3</v>
      </c>
      <c r="BM33" s="383"/>
      <c r="BN33" s="383" t="s">
        <v>241</v>
      </c>
      <c r="BO33" s="383" t="s">
        <v>242</v>
      </c>
      <c r="BP33" s="388">
        <v>24504000</v>
      </c>
      <c r="BQ33" s="385">
        <v>9.5382862591510077E-4</v>
      </c>
      <c r="BR33" s="386">
        <v>0</v>
      </c>
      <c r="BS33" s="385">
        <v>0</v>
      </c>
      <c r="BT33" s="388">
        <v>2</v>
      </c>
      <c r="BU33" s="385">
        <v>9.7087378640776691E-3</v>
      </c>
    </row>
    <row r="34" spans="1:73" x14ac:dyDescent="0.3">
      <c r="A34" s="383"/>
      <c r="B34" s="383"/>
      <c r="C34" s="383" t="s">
        <v>248</v>
      </c>
      <c r="D34" s="386">
        <v>141775000</v>
      </c>
      <c r="E34" s="385">
        <v>5.5186521971561141E-3</v>
      </c>
      <c r="F34" s="386">
        <v>128506664</v>
      </c>
      <c r="G34" s="385">
        <v>9.6300886003590526E-3</v>
      </c>
      <c r="H34" s="388">
        <v>7</v>
      </c>
      <c r="I34" s="385">
        <v>3.3980582524271843E-2</v>
      </c>
      <c r="BM34" s="383" t="s">
        <v>91</v>
      </c>
      <c r="BN34" s="383" t="s">
        <v>239</v>
      </c>
      <c r="BO34" s="383" t="s">
        <v>214</v>
      </c>
      <c r="BP34" s="388">
        <v>607173650</v>
      </c>
      <c r="BQ34" s="385">
        <v>2.3634492665334489E-2</v>
      </c>
      <c r="BR34" s="386">
        <v>64882090</v>
      </c>
      <c r="BS34" s="385">
        <v>4.8621624422253307E-3</v>
      </c>
      <c r="BT34" s="388">
        <v>1</v>
      </c>
      <c r="BU34" s="385">
        <v>4.8543689320388345E-3</v>
      </c>
    </row>
    <row r="35" spans="1:73" x14ac:dyDescent="0.3">
      <c r="A35" s="383"/>
      <c r="B35" s="383" t="s">
        <v>266</v>
      </c>
      <c r="C35" s="383" t="s">
        <v>224</v>
      </c>
      <c r="D35" s="388">
        <v>57000000</v>
      </c>
      <c r="E35" s="385">
        <v>2.2187492522510914E-3</v>
      </c>
      <c r="F35" s="386">
        <v>51300000</v>
      </c>
      <c r="G35" s="385">
        <v>3.8443418405011225E-3</v>
      </c>
      <c r="H35" s="388">
        <v>1</v>
      </c>
      <c r="I35" s="385">
        <v>4.8543689320388345E-3</v>
      </c>
      <c r="BM35" s="383"/>
      <c r="BN35" s="383"/>
      <c r="BO35" s="383" t="s">
        <v>215</v>
      </c>
      <c r="BP35" s="388">
        <v>95655830</v>
      </c>
      <c r="BQ35" s="385">
        <v>3.7234438822097812E-3</v>
      </c>
      <c r="BR35" s="386">
        <v>19131166</v>
      </c>
      <c r="BS35" s="385">
        <v>1.4336596863815303E-3</v>
      </c>
      <c r="BT35" s="388">
        <v>0</v>
      </c>
      <c r="BU35" s="385">
        <v>0</v>
      </c>
    </row>
    <row r="36" spans="1:73" x14ac:dyDescent="0.3">
      <c r="A36" s="383"/>
      <c r="B36" s="383"/>
      <c r="C36" s="383" t="s">
        <v>220</v>
      </c>
      <c r="D36" s="388">
        <v>114000000</v>
      </c>
      <c r="E36" s="385">
        <v>4.4374985045021829E-3</v>
      </c>
      <c r="F36" s="386">
        <v>107730000</v>
      </c>
      <c r="G36" s="385">
        <v>8.0731178650523573E-3</v>
      </c>
      <c r="H36" s="388">
        <v>2</v>
      </c>
      <c r="I36" s="385">
        <v>9.7087378640776691E-3</v>
      </c>
      <c r="BM36" s="383"/>
      <c r="BN36" s="383"/>
      <c r="BO36" s="383" t="s">
        <v>195</v>
      </c>
      <c r="BP36" s="388">
        <v>5454200000</v>
      </c>
      <c r="BQ36" s="385">
        <v>0.21230705564259481</v>
      </c>
      <c r="BR36" s="386">
        <v>2600658247</v>
      </c>
      <c r="BS36" s="385">
        <v>0.19488926533696693</v>
      </c>
      <c r="BT36" s="388">
        <v>1</v>
      </c>
      <c r="BU36" s="385">
        <v>4.8543689320388345E-3</v>
      </c>
    </row>
    <row r="37" spans="1:73" x14ac:dyDescent="0.3">
      <c r="A37" s="383"/>
      <c r="B37" s="383"/>
      <c r="C37" s="383" t="s">
        <v>218</v>
      </c>
      <c r="D37" s="388">
        <v>118110000</v>
      </c>
      <c r="E37" s="385">
        <v>4.5974820032171305E-3</v>
      </c>
      <c r="F37" s="386">
        <v>103325500</v>
      </c>
      <c r="G37" s="385">
        <v>7.7430515173625486E-3</v>
      </c>
      <c r="H37" s="388">
        <v>3</v>
      </c>
      <c r="I37" s="385">
        <v>1.4563106796116505E-2</v>
      </c>
      <c r="BM37" s="383"/>
      <c r="BN37" s="383" t="s">
        <v>266</v>
      </c>
      <c r="BO37" s="383" t="s">
        <v>218</v>
      </c>
      <c r="BP37" s="388">
        <v>144000000</v>
      </c>
      <c r="BQ37" s="385">
        <v>5.6052612688448624E-3</v>
      </c>
      <c r="BR37" s="386">
        <v>81123135</v>
      </c>
      <c r="BS37" s="385">
        <v>6.0792409768639583E-3</v>
      </c>
      <c r="BT37" s="388">
        <v>0</v>
      </c>
      <c r="BU37" s="385">
        <v>0</v>
      </c>
    </row>
    <row r="38" spans="1:73" x14ac:dyDescent="0.3">
      <c r="A38" s="383"/>
      <c r="B38" s="383"/>
      <c r="C38" s="383" t="s">
        <v>227</v>
      </c>
      <c r="D38" s="388">
        <v>39900000</v>
      </c>
      <c r="E38" s="385">
        <v>1.553124476575764E-3</v>
      </c>
      <c r="F38" s="386">
        <v>21660000</v>
      </c>
      <c r="G38" s="385">
        <v>1.6231665548782517E-3</v>
      </c>
      <c r="H38" s="388">
        <v>1</v>
      </c>
      <c r="I38" s="385">
        <v>4.8543689320388345E-3</v>
      </c>
      <c r="BM38" s="383"/>
      <c r="BN38" s="383"/>
      <c r="BO38" s="383" t="s">
        <v>228</v>
      </c>
      <c r="BP38" s="388">
        <v>786159610</v>
      </c>
      <c r="BQ38" s="385">
        <v>3.0601597312938766E-2</v>
      </c>
      <c r="BR38" s="386">
        <v>0</v>
      </c>
      <c r="BS38" s="385">
        <v>0</v>
      </c>
      <c r="BT38" s="388">
        <v>1</v>
      </c>
      <c r="BU38" s="385">
        <v>4.8543689320388345E-3</v>
      </c>
    </row>
    <row r="39" spans="1:73" x14ac:dyDescent="0.3">
      <c r="A39" s="383"/>
      <c r="B39" s="383" t="s">
        <v>240</v>
      </c>
      <c r="C39" s="383" t="s">
        <v>229</v>
      </c>
      <c r="D39" s="388">
        <v>128273333</v>
      </c>
      <c r="E39" s="385">
        <v>4.993094064517636E-3</v>
      </c>
      <c r="F39" s="386">
        <v>119446664</v>
      </c>
      <c r="G39" s="385">
        <v>8.9511463571828303E-3</v>
      </c>
      <c r="H39" s="388">
        <v>5</v>
      </c>
      <c r="I39" s="385">
        <v>2.4271844660194174E-2</v>
      </c>
      <c r="BM39" s="383"/>
      <c r="BN39" s="383"/>
      <c r="BO39" s="383" t="s">
        <v>220</v>
      </c>
      <c r="BP39" s="388">
        <v>48000000</v>
      </c>
      <c r="BQ39" s="385">
        <v>1.8684204229482875E-3</v>
      </c>
      <c r="BR39" s="386">
        <v>27041045</v>
      </c>
      <c r="BS39" s="385">
        <v>2.0264136589546525E-3</v>
      </c>
      <c r="BT39" s="388">
        <v>0</v>
      </c>
      <c r="BU39" s="385">
        <v>0</v>
      </c>
    </row>
    <row r="40" spans="1:73" x14ac:dyDescent="0.3">
      <c r="A40" s="383"/>
      <c r="B40" s="383"/>
      <c r="C40" s="383" t="s">
        <v>230</v>
      </c>
      <c r="D40" s="388">
        <v>57000000</v>
      </c>
      <c r="E40" s="385">
        <v>2.2187492522510914E-3</v>
      </c>
      <c r="F40" s="386">
        <v>53010000</v>
      </c>
      <c r="G40" s="385">
        <v>3.9724865685178265E-3</v>
      </c>
      <c r="H40" s="388">
        <v>1</v>
      </c>
      <c r="I40" s="385">
        <v>4.8543689320388345E-3</v>
      </c>
      <c r="BM40" s="383"/>
      <c r="BN40" s="383" t="s">
        <v>241</v>
      </c>
      <c r="BO40" s="383" t="s">
        <v>242</v>
      </c>
      <c r="BP40" s="388">
        <v>481345792</v>
      </c>
      <c r="BQ40" s="385">
        <v>1.8736589755687885E-2</v>
      </c>
      <c r="BR40" s="386">
        <v>247362924</v>
      </c>
      <c r="BS40" s="385">
        <v>1.8536991004325522E-2</v>
      </c>
      <c r="BT40" s="388">
        <v>1</v>
      </c>
      <c r="BU40" s="385">
        <v>4.8543689320388345E-3</v>
      </c>
    </row>
    <row r="41" spans="1:73" x14ac:dyDescent="0.3">
      <c r="A41" s="383"/>
      <c r="B41" s="383"/>
      <c r="C41" s="383" t="s">
        <v>238</v>
      </c>
      <c r="D41" s="388">
        <v>212155000</v>
      </c>
      <c r="E41" s="385">
        <v>8.2582236423040401E-3</v>
      </c>
      <c r="F41" s="386">
        <v>154481665</v>
      </c>
      <c r="G41" s="385">
        <v>1.1576614587714968E-2</v>
      </c>
      <c r="H41" s="388">
        <v>7</v>
      </c>
      <c r="I41" s="385">
        <v>3.3980582524271843E-2</v>
      </c>
      <c r="BM41" s="383" t="s">
        <v>89</v>
      </c>
      <c r="BN41" s="383" t="s">
        <v>239</v>
      </c>
      <c r="BO41" s="383" t="s">
        <v>333</v>
      </c>
      <c r="BP41" s="388">
        <v>292920600</v>
      </c>
      <c r="BQ41" s="385">
        <v>1.1402058986297212E-2</v>
      </c>
      <c r="BR41" s="386">
        <v>0</v>
      </c>
      <c r="BS41" s="385">
        <v>0</v>
      </c>
      <c r="BT41" s="388">
        <v>0</v>
      </c>
      <c r="BU41" s="385">
        <v>0</v>
      </c>
    </row>
    <row r="42" spans="1:73" x14ac:dyDescent="0.3">
      <c r="A42" s="383"/>
      <c r="B42" s="383" t="s">
        <v>241</v>
      </c>
      <c r="C42" s="383" t="s">
        <v>242</v>
      </c>
      <c r="D42" s="388">
        <v>154620000</v>
      </c>
      <c r="E42" s="385">
        <v>6.0186492874221712E-3</v>
      </c>
      <c r="F42" s="386">
        <v>149264000</v>
      </c>
      <c r="G42" s="385">
        <v>1.1185610925546971E-2</v>
      </c>
      <c r="H42" s="388">
        <v>3</v>
      </c>
      <c r="I42" s="385">
        <v>1.4563106796116505E-2</v>
      </c>
      <c r="BM42" s="383"/>
      <c r="BN42" s="383"/>
      <c r="BO42" s="383" t="s">
        <v>214</v>
      </c>
      <c r="BP42" s="388">
        <v>451270205</v>
      </c>
      <c r="BQ42" s="385">
        <v>1.7565884735209591E-2</v>
      </c>
      <c r="BR42" s="386">
        <v>1080818</v>
      </c>
      <c r="BS42" s="385">
        <v>8.0994812073425775E-5</v>
      </c>
      <c r="BT42" s="388">
        <v>0</v>
      </c>
      <c r="BU42" s="385">
        <v>0</v>
      </c>
    </row>
    <row r="43" spans="1:73" x14ac:dyDescent="0.3">
      <c r="A43" s="383" t="s">
        <v>100</v>
      </c>
      <c r="B43" s="383" t="s">
        <v>239</v>
      </c>
      <c r="C43" s="383" t="s">
        <v>212</v>
      </c>
      <c r="D43" s="386">
        <v>2894552000</v>
      </c>
      <c r="E43" s="385">
        <v>0.11267166816845441</v>
      </c>
      <c r="F43" s="386">
        <v>2894552000</v>
      </c>
      <c r="G43" s="385">
        <v>0.21691320395918529</v>
      </c>
      <c r="H43" s="388">
        <v>1</v>
      </c>
      <c r="I43" s="385">
        <v>4.8543689320388345E-3</v>
      </c>
      <c r="BM43" s="383"/>
      <c r="BN43" s="383"/>
      <c r="BO43" s="383" t="s">
        <v>215</v>
      </c>
      <c r="BP43" s="388">
        <v>533182540</v>
      </c>
      <c r="BQ43" s="385">
        <v>2.0754357226988381E-2</v>
      </c>
      <c r="BR43" s="386">
        <v>128381205</v>
      </c>
      <c r="BS43" s="385">
        <v>9.6206868989366853E-3</v>
      </c>
      <c r="BT43" s="388">
        <v>1</v>
      </c>
      <c r="BU43" s="385">
        <v>4.8543689320388345E-3</v>
      </c>
    </row>
    <row r="44" spans="1:73" x14ac:dyDescent="0.3">
      <c r="A44" s="383"/>
      <c r="B44" s="383"/>
      <c r="C44" s="383" t="s">
        <v>195</v>
      </c>
      <c r="D44" s="386">
        <v>594957000</v>
      </c>
      <c r="E44" s="385">
        <v>2.3158954366167592E-2</v>
      </c>
      <c r="F44" s="386">
        <v>0</v>
      </c>
      <c r="G44" s="385">
        <v>0</v>
      </c>
      <c r="H44" s="388">
        <v>1</v>
      </c>
      <c r="I44" s="385">
        <v>4.8543689320388345E-3</v>
      </c>
      <c r="BM44" s="383"/>
      <c r="BN44" s="383"/>
      <c r="BO44" s="383" t="s">
        <v>206</v>
      </c>
      <c r="BP44" s="388">
        <v>127411000</v>
      </c>
      <c r="BQ44" s="385">
        <v>4.9595273855888387E-3</v>
      </c>
      <c r="BR44" s="386">
        <v>0</v>
      </c>
      <c r="BS44" s="385">
        <v>0</v>
      </c>
      <c r="BT44" s="388">
        <v>3</v>
      </c>
      <c r="BU44" s="385">
        <v>1.4563106796116505E-2</v>
      </c>
    </row>
    <row r="45" spans="1:73" x14ac:dyDescent="0.3">
      <c r="A45" s="383"/>
      <c r="B45" s="383"/>
      <c r="C45" s="383" t="s">
        <v>215</v>
      </c>
      <c r="D45" s="386">
        <v>190002000</v>
      </c>
      <c r="E45" s="385">
        <v>7.3959086916879279E-3</v>
      </c>
      <c r="F45" s="386">
        <v>0</v>
      </c>
      <c r="G45" s="385">
        <v>0</v>
      </c>
      <c r="H45" s="388">
        <v>1</v>
      </c>
      <c r="I45" s="385">
        <v>4.8543689320388345E-3</v>
      </c>
      <c r="BM45" s="383"/>
      <c r="BN45" s="383"/>
      <c r="BO45" s="383" t="s">
        <v>208</v>
      </c>
      <c r="BP45" s="388">
        <v>513562000</v>
      </c>
      <c r="BQ45" s="385">
        <v>1.9990619359378511E-2</v>
      </c>
      <c r="BR45" s="386">
        <v>41754171</v>
      </c>
      <c r="BS45" s="385">
        <v>3.1289923312034815E-3</v>
      </c>
      <c r="BT45" s="388">
        <v>2</v>
      </c>
      <c r="BU45" s="385">
        <v>9.7087378640776691E-3</v>
      </c>
    </row>
    <row r="46" spans="1:73" x14ac:dyDescent="0.3">
      <c r="A46" s="383"/>
      <c r="B46" s="383"/>
      <c r="C46" s="383" t="s">
        <v>202</v>
      </c>
      <c r="D46" s="386">
        <v>69586000</v>
      </c>
      <c r="E46" s="385">
        <v>2.7086646573183239E-3</v>
      </c>
      <c r="F46" s="386">
        <v>0</v>
      </c>
      <c r="G46" s="385">
        <v>0</v>
      </c>
      <c r="H46" s="388">
        <v>0</v>
      </c>
      <c r="I46" s="385">
        <v>0</v>
      </c>
      <c r="BM46" s="383"/>
      <c r="BN46" s="383"/>
      <c r="BO46" s="383" t="s">
        <v>195</v>
      </c>
      <c r="BP46" s="388">
        <v>14603000</v>
      </c>
      <c r="BQ46" s="385">
        <v>5.6842798825653838E-4</v>
      </c>
      <c r="BR46" s="386">
        <v>0</v>
      </c>
      <c r="BS46" s="385">
        <v>0</v>
      </c>
      <c r="BT46" s="388">
        <v>0</v>
      </c>
      <c r="BU46" s="385">
        <v>0</v>
      </c>
    </row>
    <row r="47" spans="1:73" x14ac:dyDescent="0.3">
      <c r="A47" s="383"/>
      <c r="B47" s="383" t="s">
        <v>244</v>
      </c>
      <c r="C47" s="383" t="s">
        <v>248</v>
      </c>
      <c r="D47" s="386">
        <v>516868059</v>
      </c>
      <c r="E47" s="385">
        <v>2.0119309112609177E-2</v>
      </c>
      <c r="F47" s="386">
        <v>360522414</v>
      </c>
      <c r="G47" s="385">
        <v>2.7016986366055901E-2</v>
      </c>
      <c r="H47" s="388">
        <v>2</v>
      </c>
      <c r="I47" s="385">
        <v>9.7087378640776691E-3</v>
      </c>
      <c r="BM47" s="383"/>
      <c r="BN47" s="383"/>
      <c r="BO47" s="383" t="s">
        <v>196</v>
      </c>
      <c r="BP47" s="388">
        <v>251531122</v>
      </c>
      <c r="BQ47" s="385">
        <v>9.7909559448311947E-3</v>
      </c>
      <c r="BR47" s="386">
        <v>0</v>
      </c>
      <c r="BS47" s="385">
        <v>0</v>
      </c>
      <c r="BT47" s="388">
        <v>3</v>
      </c>
      <c r="BU47" s="385">
        <v>1.4563106796116505E-2</v>
      </c>
    </row>
    <row r="48" spans="1:73" x14ac:dyDescent="0.3">
      <c r="A48" s="383" t="s">
        <v>49</v>
      </c>
      <c r="B48" s="383" t="s">
        <v>239</v>
      </c>
      <c r="C48" s="383" t="s">
        <v>214</v>
      </c>
      <c r="D48" s="388">
        <v>12320000</v>
      </c>
      <c r="E48" s="385">
        <v>4.7956124189006048E-4</v>
      </c>
      <c r="F48" s="386">
        <v>0</v>
      </c>
      <c r="G48" s="385">
        <v>0</v>
      </c>
      <c r="H48" s="388">
        <v>1</v>
      </c>
      <c r="I48" s="385">
        <v>4.8543689320388345E-3</v>
      </c>
      <c r="BM48" s="383"/>
      <c r="BN48" s="383"/>
      <c r="BO48" s="383" t="s">
        <v>213</v>
      </c>
      <c r="BP48" s="388">
        <v>1173886000</v>
      </c>
      <c r="BQ48" s="385">
        <v>4.5694012012772366E-2</v>
      </c>
      <c r="BR48" s="386">
        <v>381688009</v>
      </c>
      <c r="BS48" s="385">
        <v>2.8603102982773278E-2</v>
      </c>
      <c r="BT48" s="388">
        <v>0</v>
      </c>
      <c r="BU48" s="385">
        <v>0</v>
      </c>
    </row>
    <row r="49" spans="1:73" x14ac:dyDescent="0.3">
      <c r="A49" s="383"/>
      <c r="B49" s="383" t="s">
        <v>241</v>
      </c>
      <c r="C49" s="383" t="s">
        <v>242</v>
      </c>
      <c r="D49" s="388">
        <v>48000000</v>
      </c>
      <c r="E49" s="385">
        <v>1.8684204229482875E-3</v>
      </c>
      <c r="F49" s="386">
        <v>0</v>
      </c>
      <c r="G49" s="385">
        <v>0</v>
      </c>
      <c r="H49" s="388">
        <v>1</v>
      </c>
      <c r="I49" s="385">
        <v>4.8543689320388345E-3</v>
      </c>
      <c r="BM49" s="383"/>
      <c r="BN49" s="383" t="s">
        <v>244</v>
      </c>
      <c r="BO49" s="383" t="s">
        <v>249</v>
      </c>
      <c r="BP49" s="388">
        <v>483174750</v>
      </c>
      <c r="BQ49" s="385">
        <v>1.880778272401944E-2</v>
      </c>
      <c r="BR49" s="386">
        <v>4901323</v>
      </c>
      <c r="BS49" s="385">
        <v>3.6729748699240711E-4</v>
      </c>
      <c r="BT49" s="388">
        <v>0</v>
      </c>
      <c r="BU49" s="385">
        <v>0</v>
      </c>
    </row>
    <row r="50" spans="1:73" x14ac:dyDescent="0.3">
      <c r="A50" s="383" t="s">
        <v>65</v>
      </c>
      <c r="B50" s="383" t="s">
        <v>239</v>
      </c>
      <c r="C50" s="383" t="s">
        <v>333</v>
      </c>
      <c r="D50" s="386">
        <v>1920600</v>
      </c>
      <c r="E50" s="385">
        <v>7.4760172173218359E-5</v>
      </c>
      <c r="F50" s="386">
        <v>0</v>
      </c>
      <c r="G50" s="385">
        <v>0</v>
      </c>
      <c r="H50" s="388">
        <v>0</v>
      </c>
      <c r="I50" s="385">
        <v>0</v>
      </c>
      <c r="BM50" s="383"/>
      <c r="BN50" s="383"/>
      <c r="BO50" s="383" t="s">
        <v>250</v>
      </c>
      <c r="BP50" s="388">
        <v>738626000</v>
      </c>
      <c r="BQ50" s="385">
        <v>2.8751331319179205E-2</v>
      </c>
      <c r="BR50" s="386">
        <v>392194910</v>
      </c>
      <c r="BS50" s="385">
        <v>2.939047372601505E-2</v>
      </c>
      <c r="BT50" s="388">
        <v>0</v>
      </c>
      <c r="BU50" s="385">
        <v>0</v>
      </c>
    </row>
    <row r="51" spans="1:73" x14ac:dyDescent="0.3">
      <c r="A51" s="383"/>
      <c r="B51" s="383"/>
      <c r="C51" s="383" t="s">
        <v>195</v>
      </c>
      <c r="D51" s="386">
        <v>9603000</v>
      </c>
      <c r="E51" s="385">
        <v>3.7380086086609177E-4</v>
      </c>
      <c r="F51" s="386">
        <v>0</v>
      </c>
      <c r="G51" s="385">
        <v>0</v>
      </c>
      <c r="H51" s="388">
        <v>0</v>
      </c>
      <c r="I51" s="385">
        <v>0</v>
      </c>
      <c r="BM51" s="383"/>
      <c r="BN51" s="383"/>
      <c r="BO51" s="383" t="s">
        <v>248</v>
      </c>
      <c r="BP51" s="388">
        <v>7124878</v>
      </c>
      <c r="BQ51" s="385">
        <v>2.7733890762947811E-4</v>
      </c>
      <c r="BR51" s="386">
        <v>7124878</v>
      </c>
      <c r="BS51" s="385">
        <v>5.3392722424689982E-4</v>
      </c>
      <c r="BT51" s="388">
        <v>1</v>
      </c>
      <c r="BU51" s="385">
        <v>4.8543689320388345E-3</v>
      </c>
    </row>
    <row r="52" spans="1:73" x14ac:dyDescent="0.3">
      <c r="A52" s="383"/>
      <c r="B52" s="383"/>
      <c r="C52" s="383" t="s">
        <v>196</v>
      </c>
      <c r="D52" s="386">
        <v>192531122</v>
      </c>
      <c r="E52" s="385">
        <v>7.4943558416239245E-3</v>
      </c>
      <c r="F52" s="386">
        <v>0</v>
      </c>
      <c r="G52" s="385">
        <v>0</v>
      </c>
      <c r="H52" s="388">
        <v>2</v>
      </c>
      <c r="I52" s="385">
        <v>9.7087378640776691E-3</v>
      </c>
      <c r="BM52" s="383"/>
      <c r="BN52" s="383" t="s">
        <v>266</v>
      </c>
      <c r="BO52" s="383" t="s">
        <v>218</v>
      </c>
      <c r="BP52" s="388">
        <v>324959000</v>
      </c>
      <c r="BQ52" s="385">
        <v>1.2649167337934428E-2</v>
      </c>
      <c r="BR52" s="386">
        <v>8836419</v>
      </c>
      <c r="BS52" s="385">
        <v>6.6218743239569375E-4</v>
      </c>
      <c r="BT52" s="388">
        <v>0</v>
      </c>
      <c r="BU52" s="385">
        <v>0</v>
      </c>
    </row>
    <row r="53" spans="1:73" x14ac:dyDescent="0.3">
      <c r="A53" s="383"/>
      <c r="B53" s="383"/>
      <c r="C53" s="383" t="s">
        <v>214</v>
      </c>
      <c r="D53" s="386">
        <v>53485205</v>
      </c>
      <c r="E53" s="385">
        <v>2.0819343614078304E-3</v>
      </c>
      <c r="F53" s="386">
        <v>0</v>
      </c>
      <c r="G53" s="385">
        <v>0</v>
      </c>
      <c r="H53" s="388">
        <v>0</v>
      </c>
      <c r="I53" s="385">
        <v>0</v>
      </c>
      <c r="BM53" s="383"/>
      <c r="BN53" s="383"/>
      <c r="BO53" s="383" t="s">
        <v>220</v>
      </c>
      <c r="BP53" s="388">
        <v>102020268</v>
      </c>
      <c r="BQ53" s="385">
        <v>3.9711823392887006E-3</v>
      </c>
      <c r="BR53" s="386">
        <v>0</v>
      </c>
      <c r="BS53" s="385">
        <v>0</v>
      </c>
      <c r="BT53" s="388">
        <v>0</v>
      </c>
      <c r="BU53" s="385">
        <v>0</v>
      </c>
    </row>
    <row r="54" spans="1:73" x14ac:dyDescent="0.3">
      <c r="A54" s="383"/>
      <c r="B54" s="383" t="s">
        <v>244</v>
      </c>
      <c r="C54" s="383" t="s">
        <v>249</v>
      </c>
      <c r="D54" s="386">
        <v>31209750</v>
      </c>
      <c r="E54" s="385">
        <v>1.2148527978147984E-3</v>
      </c>
      <c r="F54" s="386">
        <v>0</v>
      </c>
      <c r="G54" s="385">
        <v>0</v>
      </c>
      <c r="H54" s="388">
        <v>0</v>
      </c>
      <c r="I54" s="385">
        <v>0</v>
      </c>
      <c r="BM54" s="383"/>
      <c r="BN54" s="383" t="s">
        <v>240</v>
      </c>
      <c r="BO54" s="383" t="s">
        <v>229</v>
      </c>
      <c r="BP54" s="388">
        <v>36206000</v>
      </c>
      <c r="BQ54" s="385">
        <v>1.4093339548597022E-3</v>
      </c>
      <c r="BR54" s="386">
        <v>0</v>
      </c>
      <c r="BS54" s="385">
        <v>0</v>
      </c>
      <c r="BT54" s="388">
        <v>0</v>
      </c>
      <c r="BU54" s="385">
        <v>0</v>
      </c>
    </row>
    <row r="55" spans="1:73" x14ac:dyDescent="0.3">
      <c r="A55" s="383"/>
      <c r="B55" s="383"/>
      <c r="C55" s="383" t="s">
        <v>248</v>
      </c>
      <c r="D55" s="386">
        <v>7124878</v>
      </c>
      <c r="E55" s="385">
        <v>2.7733890762947811E-4</v>
      </c>
      <c r="F55" s="386">
        <v>7124878</v>
      </c>
      <c r="G55" s="385">
        <v>5.3392722424689982E-4</v>
      </c>
      <c r="H55" s="388">
        <v>1</v>
      </c>
      <c r="I55" s="385">
        <v>4.8543689320388345E-3</v>
      </c>
      <c r="BM55" s="383"/>
      <c r="BN55" s="383"/>
      <c r="BO55" s="383" t="s">
        <v>230</v>
      </c>
      <c r="BP55" s="388">
        <v>31464050</v>
      </c>
      <c r="BQ55" s="385">
        <v>1.2247515335138764E-3</v>
      </c>
      <c r="BR55" s="386">
        <v>0</v>
      </c>
      <c r="BS55" s="385">
        <v>0</v>
      </c>
      <c r="BT55" s="388">
        <v>0</v>
      </c>
      <c r="BU55" s="385">
        <v>0</v>
      </c>
    </row>
    <row r="56" spans="1:73" x14ac:dyDescent="0.3">
      <c r="A56" s="383"/>
      <c r="B56" s="383" t="s">
        <v>266</v>
      </c>
      <c r="C56" s="383" t="s">
        <v>220</v>
      </c>
      <c r="D56" s="388">
        <v>48020268</v>
      </c>
      <c r="E56" s="385">
        <v>1.8692093634718775E-3</v>
      </c>
      <c r="F56" s="386">
        <v>0</v>
      </c>
      <c r="G56" s="385">
        <v>0</v>
      </c>
      <c r="H56" s="388">
        <v>0</v>
      </c>
      <c r="I56" s="385">
        <v>0</v>
      </c>
      <c r="BM56" s="383"/>
      <c r="BN56" s="383"/>
      <c r="BO56" s="383" t="s">
        <v>238</v>
      </c>
      <c r="BP56" s="388">
        <v>33876300</v>
      </c>
      <c r="BQ56" s="385">
        <v>1.3186493911233974E-3</v>
      </c>
      <c r="BR56" s="386">
        <v>0</v>
      </c>
      <c r="BS56" s="385">
        <v>0</v>
      </c>
      <c r="BT56" s="388">
        <v>0</v>
      </c>
      <c r="BU56" s="385">
        <v>0</v>
      </c>
    </row>
    <row r="57" spans="1:73" x14ac:dyDescent="0.3">
      <c r="A57" s="383"/>
      <c r="B57" s="383" t="s">
        <v>240</v>
      </c>
      <c r="C57" s="383" t="s">
        <v>229</v>
      </c>
      <c r="D57" s="388">
        <v>19206000</v>
      </c>
      <c r="E57" s="385">
        <v>7.4760172173218354E-4</v>
      </c>
      <c r="F57" s="386">
        <v>0</v>
      </c>
      <c r="G57" s="385">
        <v>0</v>
      </c>
      <c r="H57" s="388">
        <v>0</v>
      </c>
      <c r="I57" s="385">
        <v>0</v>
      </c>
      <c r="BM57" s="383"/>
      <c r="BN57" s="383" t="s">
        <v>241</v>
      </c>
      <c r="BO57" s="383" t="s">
        <v>242</v>
      </c>
      <c r="BP57" s="388">
        <v>1130796000</v>
      </c>
      <c r="BQ57" s="385">
        <v>4.4016715428921493E-2</v>
      </c>
      <c r="BR57" s="386">
        <v>387010417</v>
      </c>
      <c r="BS57" s="385">
        <v>2.9001955921693703E-2</v>
      </c>
      <c r="BT57" s="388">
        <v>0</v>
      </c>
      <c r="BU57" s="385">
        <v>0</v>
      </c>
    </row>
    <row r="58" spans="1:73" x14ac:dyDescent="0.3">
      <c r="A58" s="383"/>
      <c r="B58" s="383"/>
      <c r="C58" s="383" t="s">
        <v>230</v>
      </c>
      <c r="D58" s="388">
        <v>12964050</v>
      </c>
      <c r="E58" s="385">
        <v>5.0463116216922386E-4</v>
      </c>
      <c r="F58" s="386">
        <v>0</v>
      </c>
      <c r="G58" s="385">
        <v>0</v>
      </c>
      <c r="H58" s="388">
        <v>0</v>
      </c>
      <c r="I58" s="385">
        <v>0</v>
      </c>
      <c r="BM58" s="383" t="s">
        <v>1620</v>
      </c>
      <c r="BN58" s="383"/>
      <c r="BO58" s="383"/>
      <c r="BP58" s="386">
        <v>25690149503</v>
      </c>
      <c r="BQ58" s="385">
        <v>1</v>
      </c>
      <c r="BR58" s="386">
        <v>13344286780</v>
      </c>
      <c r="BS58" s="385">
        <v>1</v>
      </c>
      <c r="BT58" s="388">
        <v>206</v>
      </c>
      <c r="BU58" s="385">
        <v>1</v>
      </c>
    </row>
    <row r="59" spans="1:73" x14ac:dyDescent="0.3">
      <c r="A59" s="383"/>
      <c r="B59" s="383"/>
      <c r="C59" s="383" t="s">
        <v>238</v>
      </c>
      <c r="D59" s="388">
        <v>20166300</v>
      </c>
      <c r="E59" s="385">
        <v>7.8498180781879279E-4</v>
      </c>
      <c r="F59" s="386">
        <v>0</v>
      </c>
      <c r="G59" s="385">
        <v>0</v>
      </c>
      <c r="H59" s="388">
        <v>0</v>
      </c>
      <c r="I59" s="385">
        <v>0</v>
      </c>
    </row>
    <row r="60" spans="1:73" x14ac:dyDescent="0.3">
      <c r="A60" s="383" t="s">
        <v>56</v>
      </c>
      <c r="B60" s="383" t="s">
        <v>239</v>
      </c>
      <c r="C60" s="383" t="s">
        <v>333</v>
      </c>
      <c r="D60" s="388">
        <v>276000000</v>
      </c>
      <c r="E60" s="385">
        <v>1.0743417431952654E-2</v>
      </c>
      <c r="F60" s="386">
        <v>0</v>
      </c>
      <c r="G60" s="385">
        <v>0</v>
      </c>
      <c r="H60" s="388">
        <v>0</v>
      </c>
      <c r="I60" s="385">
        <v>0</v>
      </c>
    </row>
    <row r="61" spans="1:73" x14ac:dyDescent="0.3">
      <c r="A61" s="383"/>
      <c r="B61" s="383"/>
      <c r="C61" s="383" t="s">
        <v>214</v>
      </c>
      <c r="D61" s="388">
        <v>383212000</v>
      </c>
      <c r="E61" s="385">
        <v>1.4916690148309566E-2</v>
      </c>
      <c r="F61" s="386">
        <v>1080818</v>
      </c>
      <c r="G61" s="385">
        <v>8.0994812073425775E-5</v>
      </c>
      <c r="H61" s="388">
        <v>0</v>
      </c>
      <c r="I61" s="385">
        <v>0</v>
      </c>
    </row>
    <row r="62" spans="1:73" x14ac:dyDescent="0.3">
      <c r="A62" s="383"/>
      <c r="B62" s="383"/>
      <c r="C62" s="383" t="s">
        <v>213</v>
      </c>
      <c r="D62" s="388">
        <v>1173886000</v>
      </c>
      <c r="E62" s="385">
        <v>4.5694012012772366E-2</v>
      </c>
      <c r="F62" s="386">
        <v>381688009</v>
      </c>
      <c r="G62" s="385">
        <v>2.8603102982773278E-2</v>
      </c>
      <c r="H62" s="388">
        <v>0</v>
      </c>
      <c r="I62" s="385">
        <v>0</v>
      </c>
    </row>
    <row r="63" spans="1:73" x14ac:dyDescent="0.3">
      <c r="A63" s="383"/>
      <c r="B63" s="383"/>
      <c r="C63" s="383" t="s">
        <v>215</v>
      </c>
      <c r="D63" s="388">
        <v>159936000</v>
      </c>
      <c r="E63" s="385">
        <v>6.2255768492636941E-3</v>
      </c>
      <c r="F63" s="386">
        <v>3924602</v>
      </c>
      <c r="G63" s="385">
        <v>2.9410354144082624E-4</v>
      </c>
      <c r="H63" s="388">
        <v>0</v>
      </c>
      <c r="I63" s="385">
        <v>0</v>
      </c>
    </row>
    <row r="64" spans="1:73" x14ac:dyDescent="0.3">
      <c r="A64" s="383"/>
      <c r="B64" s="383"/>
      <c r="C64" s="383" t="s">
        <v>208</v>
      </c>
      <c r="D64" s="388">
        <v>513562000</v>
      </c>
      <c r="E64" s="385">
        <v>1.9990619359378511E-2</v>
      </c>
      <c r="F64" s="386">
        <v>41754171</v>
      </c>
      <c r="G64" s="385">
        <v>3.1289923312034815E-3</v>
      </c>
      <c r="H64" s="388">
        <v>2</v>
      </c>
      <c r="I64" s="385">
        <v>9.7087378640776691E-3</v>
      </c>
    </row>
    <row r="65" spans="1:9" x14ac:dyDescent="0.3">
      <c r="A65" s="383"/>
      <c r="B65" s="383"/>
      <c r="C65" s="383" t="s">
        <v>206</v>
      </c>
      <c r="D65" s="388">
        <v>127411000</v>
      </c>
      <c r="E65" s="385">
        <v>4.9595273855888387E-3</v>
      </c>
      <c r="F65" s="386">
        <v>0</v>
      </c>
      <c r="G65" s="385">
        <v>0</v>
      </c>
      <c r="H65" s="388">
        <v>3</v>
      </c>
      <c r="I65" s="385">
        <v>1.4563106796116505E-2</v>
      </c>
    </row>
    <row r="66" spans="1:9" x14ac:dyDescent="0.3">
      <c r="A66" s="383"/>
      <c r="B66" s="383" t="s">
        <v>244</v>
      </c>
      <c r="C66" s="383" t="s">
        <v>250</v>
      </c>
      <c r="D66" s="388">
        <v>738626000</v>
      </c>
      <c r="E66" s="385">
        <v>2.8751331319179205E-2</v>
      </c>
      <c r="F66" s="386">
        <v>392194910</v>
      </c>
      <c r="G66" s="385">
        <v>2.939047372601505E-2</v>
      </c>
      <c r="H66" s="388">
        <v>0</v>
      </c>
      <c r="I66" s="385">
        <v>0</v>
      </c>
    </row>
    <row r="67" spans="1:9" x14ac:dyDescent="0.3">
      <c r="A67" s="383"/>
      <c r="B67" s="383"/>
      <c r="C67" s="383" t="s">
        <v>249</v>
      </c>
      <c r="D67" s="388">
        <v>434465000</v>
      </c>
      <c r="E67" s="385">
        <v>1.6911734980338079E-2</v>
      </c>
      <c r="F67" s="386">
        <v>4901323</v>
      </c>
      <c r="G67" s="385">
        <v>3.6729748699240711E-4</v>
      </c>
      <c r="H67" s="388">
        <v>0</v>
      </c>
      <c r="I67" s="385">
        <v>0</v>
      </c>
    </row>
    <row r="68" spans="1:9" x14ac:dyDescent="0.3">
      <c r="A68" s="383"/>
      <c r="B68" s="383" t="s">
        <v>266</v>
      </c>
      <c r="C68" s="383" t="s">
        <v>218</v>
      </c>
      <c r="D68" s="388">
        <v>324959000</v>
      </c>
      <c r="E68" s="385">
        <v>1.2649167337934428E-2</v>
      </c>
      <c r="F68" s="386">
        <v>8836419</v>
      </c>
      <c r="G68" s="385">
        <v>6.6218743239569375E-4</v>
      </c>
      <c r="H68" s="388">
        <v>0</v>
      </c>
      <c r="I68" s="385">
        <v>0</v>
      </c>
    </row>
    <row r="69" spans="1:9" x14ac:dyDescent="0.3">
      <c r="A69" s="383"/>
      <c r="B69" s="383" t="s">
        <v>241</v>
      </c>
      <c r="C69" s="383" t="s">
        <v>242</v>
      </c>
      <c r="D69" s="388">
        <v>1130796000</v>
      </c>
      <c r="E69" s="385">
        <v>4.4016715428921493E-2</v>
      </c>
      <c r="F69" s="386">
        <v>387010417</v>
      </c>
      <c r="G69" s="385">
        <v>2.9001955921693703E-2</v>
      </c>
      <c r="H69" s="388">
        <v>0</v>
      </c>
      <c r="I69" s="385">
        <v>0</v>
      </c>
    </row>
    <row r="70" spans="1:9" x14ac:dyDescent="0.3">
      <c r="A70" s="383" t="s">
        <v>1620</v>
      </c>
      <c r="B70" s="383"/>
      <c r="C70" s="383"/>
      <c r="D70" s="386">
        <v>25690149503</v>
      </c>
      <c r="E70" s="385">
        <v>1</v>
      </c>
      <c r="F70" s="386">
        <v>13344286780</v>
      </c>
      <c r="G70" s="385">
        <v>1</v>
      </c>
      <c r="H70" s="388">
        <v>206</v>
      </c>
      <c r="I70" s="385">
        <v>1</v>
      </c>
    </row>
    <row r="71" spans="1:9" x14ac:dyDescent="0.3">
      <c r="A71"/>
      <c r="B71"/>
      <c r="C71"/>
      <c r="D71"/>
      <c r="E71"/>
      <c r="F71"/>
      <c r="G71"/>
      <c r="H71"/>
      <c r="I71"/>
    </row>
    <row r="72" spans="1:9" x14ac:dyDescent="0.3">
      <c r="A72"/>
      <c r="B72"/>
      <c r="C72"/>
      <c r="D72"/>
      <c r="E72"/>
      <c r="F72"/>
      <c r="G72"/>
      <c r="H72"/>
      <c r="I72"/>
    </row>
    <row r="73" spans="1:9" x14ac:dyDescent="0.3">
      <c r="A73"/>
      <c r="B73"/>
      <c r="C73"/>
      <c r="D73"/>
      <c r="E73"/>
      <c r="F73"/>
      <c r="G73"/>
      <c r="H73"/>
      <c r="I73"/>
    </row>
    <row r="74" spans="1:9" x14ac:dyDescent="0.3">
      <c r="A74"/>
      <c r="B74"/>
      <c r="C74"/>
      <c r="D74"/>
      <c r="E74"/>
      <c r="F74"/>
      <c r="G74"/>
      <c r="H74"/>
      <c r="I74"/>
    </row>
    <row r="75" spans="1:9" x14ac:dyDescent="0.3">
      <c r="A75"/>
      <c r="B75"/>
      <c r="C75"/>
      <c r="D75"/>
      <c r="E75"/>
      <c r="F75"/>
      <c r="G75"/>
      <c r="H75"/>
      <c r="I75"/>
    </row>
    <row r="76" spans="1:9" ht="23.1" customHeight="1" x14ac:dyDescent="0.3">
      <c r="A76"/>
      <c r="B76"/>
      <c r="C76"/>
      <c r="D76"/>
      <c r="E76"/>
      <c r="F76"/>
      <c r="G76"/>
      <c r="H76"/>
      <c r="I76"/>
    </row>
    <row r="77" spans="1:9" ht="23.1" customHeight="1" x14ac:dyDescent="0.3">
      <c r="A77"/>
      <c r="B77"/>
      <c r="C77"/>
      <c r="D77"/>
      <c r="E77"/>
      <c r="F77"/>
      <c r="G77"/>
      <c r="H77"/>
      <c r="I77"/>
    </row>
    <row r="78" spans="1:9" x14ac:dyDescent="0.3">
      <c r="A78"/>
      <c r="B78"/>
      <c r="C78"/>
      <c r="D78"/>
      <c r="E78"/>
      <c r="F78"/>
      <c r="G78"/>
      <c r="H78"/>
      <c r="I78"/>
    </row>
    <row r="79" spans="1:9" x14ac:dyDescent="0.3">
      <c r="A79"/>
      <c r="B79"/>
      <c r="C79"/>
      <c r="D79"/>
      <c r="E79"/>
      <c r="F79"/>
      <c r="G79"/>
      <c r="H79"/>
      <c r="I79"/>
    </row>
    <row r="80" spans="1:9" x14ac:dyDescent="0.3">
      <c r="A80"/>
      <c r="B80"/>
      <c r="C80"/>
      <c r="D80"/>
      <c r="E80"/>
      <c r="F80"/>
      <c r="G80"/>
      <c r="H80"/>
      <c r="I80"/>
    </row>
    <row r="81" spans="1:9" x14ac:dyDescent="0.3">
      <c r="A81"/>
      <c r="B81"/>
      <c r="C81"/>
      <c r="D81"/>
      <c r="E81"/>
      <c r="F81"/>
      <c r="G81"/>
      <c r="H81"/>
      <c r="I81"/>
    </row>
    <row r="82" spans="1:9" x14ac:dyDescent="0.3">
      <c r="A82"/>
      <c r="B82"/>
      <c r="C82"/>
      <c r="D82"/>
      <c r="E82"/>
      <c r="F82"/>
      <c r="G82"/>
      <c r="H82"/>
      <c r="I82"/>
    </row>
    <row r="83" spans="1:9" x14ac:dyDescent="0.3">
      <c r="A83"/>
      <c r="B83"/>
      <c r="C83"/>
      <c r="D83"/>
      <c r="E83"/>
      <c r="F83"/>
      <c r="G83"/>
      <c r="H83"/>
      <c r="I83"/>
    </row>
    <row r="84" spans="1:9" x14ac:dyDescent="0.3">
      <c r="A84"/>
      <c r="B84"/>
      <c r="C84"/>
      <c r="D84"/>
      <c r="E84"/>
      <c r="F84"/>
      <c r="G84"/>
      <c r="H84"/>
      <c r="I84"/>
    </row>
    <row r="85" spans="1:9" x14ac:dyDescent="0.3">
      <c r="A85"/>
      <c r="B85"/>
      <c r="C85"/>
      <c r="D85"/>
      <c r="E85"/>
      <c r="F85"/>
      <c r="G85"/>
      <c r="H85"/>
      <c r="I85"/>
    </row>
    <row r="86" spans="1:9" x14ac:dyDescent="0.3">
      <c r="A86"/>
      <c r="B86"/>
      <c r="C86"/>
      <c r="D86"/>
      <c r="E86"/>
      <c r="F86"/>
      <c r="G86"/>
      <c r="H86"/>
      <c r="I86"/>
    </row>
    <row r="87" spans="1:9" x14ac:dyDescent="0.3">
      <c r="A87"/>
      <c r="B87"/>
      <c r="C87"/>
      <c r="D87"/>
      <c r="E87"/>
      <c r="F87"/>
      <c r="G87"/>
      <c r="H87"/>
      <c r="I87"/>
    </row>
    <row r="88" spans="1:9" x14ac:dyDescent="0.3">
      <c r="A88"/>
      <c r="B88"/>
      <c r="C88"/>
      <c r="D88"/>
      <c r="E88"/>
      <c r="F88"/>
      <c r="G88"/>
      <c r="H88"/>
      <c r="I88"/>
    </row>
    <row r="89" spans="1:9" x14ac:dyDescent="0.3">
      <c r="A89"/>
      <c r="B89"/>
      <c r="C89"/>
      <c r="D89"/>
      <c r="E89"/>
      <c r="F89"/>
      <c r="G89"/>
      <c r="H89"/>
      <c r="I89"/>
    </row>
    <row r="90" spans="1:9" x14ac:dyDescent="0.3">
      <c r="A90"/>
      <c r="B90"/>
      <c r="C90"/>
      <c r="D90"/>
      <c r="E90"/>
      <c r="F90"/>
      <c r="G90"/>
      <c r="H90"/>
      <c r="I90"/>
    </row>
    <row r="91" spans="1:9" x14ac:dyDescent="0.3">
      <c r="A91"/>
      <c r="B91"/>
      <c r="C91"/>
      <c r="D91"/>
      <c r="E91"/>
      <c r="F91"/>
      <c r="G91"/>
      <c r="H91"/>
      <c r="I91"/>
    </row>
    <row r="92" spans="1:9" x14ac:dyDescent="0.3">
      <c r="A92"/>
      <c r="B92"/>
      <c r="C92"/>
      <c r="D92"/>
      <c r="E92"/>
      <c r="F92"/>
      <c r="G92"/>
      <c r="H92"/>
      <c r="I92"/>
    </row>
    <row r="93" spans="1:9" x14ac:dyDescent="0.3">
      <c r="A93"/>
      <c r="B93"/>
      <c r="C93"/>
      <c r="D93"/>
      <c r="E93"/>
      <c r="F93"/>
      <c r="G93"/>
      <c r="H93"/>
      <c r="I93"/>
    </row>
    <row r="94" spans="1:9" x14ac:dyDescent="0.3">
      <c r="A94"/>
      <c r="B94"/>
      <c r="C94"/>
      <c r="D94"/>
      <c r="E94"/>
      <c r="F94"/>
      <c r="G94"/>
      <c r="H94"/>
      <c r="I94"/>
    </row>
    <row r="117" spans="1:73" x14ac:dyDescent="0.3">
      <c r="B117" s="422" t="s">
        <v>1627</v>
      </c>
      <c r="C117" s="422"/>
      <c r="BM117" s="423" t="s">
        <v>1628</v>
      </c>
      <c r="BN117" s="423"/>
      <c r="BO117" s="423"/>
      <c r="BP117" s="423"/>
      <c r="BQ117" s="423"/>
    </row>
    <row r="119" spans="1:73" x14ac:dyDescent="0.3">
      <c r="A119" s="387" t="s">
        <v>4</v>
      </c>
      <c r="B119" s="383" t="s">
        <v>1629</v>
      </c>
      <c r="BM119" s="387" t="s">
        <v>4</v>
      </c>
      <c r="BN119" s="383" t="s">
        <v>1629</v>
      </c>
    </row>
    <row r="120" spans="1:73" x14ac:dyDescent="0.3">
      <c r="A120" s="387" t="s">
        <v>168</v>
      </c>
      <c r="B120" s="383" t="s">
        <v>85</v>
      </c>
      <c r="BM120" s="387" t="s">
        <v>168</v>
      </c>
      <c r="BN120" s="383" t="s">
        <v>85</v>
      </c>
    </row>
    <row r="122" spans="1:73" x14ac:dyDescent="0.3">
      <c r="A122" s="383"/>
      <c r="B122" s="383"/>
      <c r="C122" s="383"/>
      <c r="D122" s="387" t="s">
        <v>1613</v>
      </c>
      <c r="E122" s="383"/>
      <c r="F122" s="383"/>
      <c r="G122" s="383"/>
      <c r="H122" s="383"/>
      <c r="I122" s="383"/>
      <c r="J122" s="44"/>
      <c r="K122" s="44"/>
      <c r="L122" s="44"/>
      <c r="M122" s="44"/>
      <c r="N122" s="44"/>
      <c r="O122" s="44"/>
      <c r="P122" s="44"/>
      <c r="Q122" s="44"/>
      <c r="R122" s="44"/>
      <c r="S122" s="44"/>
      <c r="T122" s="44"/>
      <c r="U122" s="44"/>
      <c r="V122" s="44"/>
      <c r="W122" s="44"/>
      <c r="X122" s="44"/>
      <c r="Y122" s="44"/>
      <c r="Z122" s="44"/>
      <c r="AA122" s="44"/>
      <c r="AB122" s="44"/>
      <c r="AC122" s="44"/>
      <c r="AD122" s="44"/>
      <c r="AE122" s="44"/>
      <c r="AF122" s="44"/>
      <c r="AG122" s="44"/>
      <c r="AH122" s="44"/>
      <c r="AI122" s="44"/>
      <c r="AJ122" s="44"/>
      <c r="AK122" s="44"/>
      <c r="AL122" s="44"/>
      <c r="AM122" s="44"/>
      <c r="AN122" s="44"/>
      <c r="AO122" s="44"/>
      <c r="AP122" s="44"/>
      <c r="AQ122" s="44"/>
      <c r="AR122" s="44"/>
      <c r="AS122" s="44"/>
      <c r="AT122" s="44"/>
      <c r="AU122" s="44"/>
      <c r="AV122" s="44"/>
      <c r="AW122" s="44"/>
      <c r="AX122" s="44"/>
      <c r="AY122" s="44"/>
      <c r="AZ122" s="44"/>
      <c r="BA122" s="44"/>
      <c r="BB122" s="44"/>
      <c r="BC122" s="44"/>
      <c r="BD122" s="44"/>
      <c r="BE122" s="44"/>
      <c r="BF122" s="44"/>
      <c r="BM122" s="383"/>
      <c r="BN122" s="383"/>
      <c r="BO122" s="383"/>
      <c r="BP122" s="387" t="s">
        <v>1613</v>
      </c>
      <c r="BQ122" s="383"/>
      <c r="BR122" s="383"/>
      <c r="BS122" s="383"/>
      <c r="BT122" s="383"/>
      <c r="BU122" s="383"/>
    </row>
    <row r="123" spans="1:73" x14ac:dyDescent="0.3">
      <c r="A123" s="387" t="s">
        <v>5</v>
      </c>
      <c r="B123" s="387" t="s">
        <v>471</v>
      </c>
      <c r="C123" s="387" t="s">
        <v>11</v>
      </c>
      <c r="D123" s="383" t="s">
        <v>1614</v>
      </c>
      <c r="E123" s="383" t="s">
        <v>1615</v>
      </c>
      <c r="F123" s="383" t="s">
        <v>1616</v>
      </c>
      <c r="G123" s="383" t="s">
        <v>1617</v>
      </c>
      <c r="H123" s="383" t="s">
        <v>1623</v>
      </c>
      <c r="I123" s="383" t="s">
        <v>1624</v>
      </c>
      <c r="J123" s="44"/>
      <c r="K123" s="44"/>
      <c r="L123" s="44"/>
      <c r="M123" s="44"/>
      <c r="N123" s="44"/>
      <c r="O123" s="44"/>
      <c r="P123" s="44"/>
      <c r="Q123" s="44"/>
      <c r="R123" s="44"/>
      <c r="S123" s="44"/>
      <c r="T123" s="44"/>
      <c r="U123" s="44"/>
      <c r="V123" s="44"/>
      <c r="W123" s="44"/>
      <c r="X123" s="44"/>
      <c r="Y123" s="44"/>
      <c r="Z123" s="44"/>
      <c r="AA123" s="44"/>
      <c r="AB123" s="44"/>
      <c r="AC123" s="44"/>
      <c r="AD123" s="44"/>
      <c r="AE123" s="44"/>
      <c r="AF123" s="44"/>
      <c r="AG123" s="44"/>
      <c r="AH123" s="44"/>
      <c r="AI123" s="44"/>
      <c r="AJ123" s="44"/>
      <c r="AK123" s="44"/>
      <c r="AL123" s="44"/>
      <c r="AM123" s="44"/>
      <c r="AN123" s="44"/>
      <c r="AO123" s="44"/>
      <c r="AP123" s="44"/>
      <c r="AQ123" s="44"/>
      <c r="AR123" s="44"/>
      <c r="AS123" s="44"/>
      <c r="AT123" s="44"/>
      <c r="AU123" s="44"/>
      <c r="AV123" s="44"/>
      <c r="AW123" s="44"/>
      <c r="AX123" s="44"/>
      <c r="AY123" s="44"/>
      <c r="AZ123" s="44"/>
      <c r="BA123" s="44"/>
      <c r="BB123" s="44"/>
      <c r="BC123" s="44"/>
      <c r="BD123" s="44"/>
      <c r="BE123" s="44"/>
      <c r="BF123" s="44"/>
      <c r="BM123" s="387" t="s">
        <v>6</v>
      </c>
      <c r="BN123" s="387" t="s">
        <v>471</v>
      </c>
      <c r="BO123" s="387" t="s">
        <v>11</v>
      </c>
      <c r="BP123" s="383" t="s">
        <v>1614</v>
      </c>
      <c r="BQ123" s="383" t="s">
        <v>1615</v>
      </c>
      <c r="BR123" s="383" t="s">
        <v>1616</v>
      </c>
      <c r="BS123" s="383" t="s">
        <v>1617</v>
      </c>
      <c r="BT123" s="383" t="s">
        <v>1623</v>
      </c>
      <c r="BU123" s="383" t="s">
        <v>1624</v>
      </c>
    </row>
    <row r="124" spans="1:73" x14ac:dyDescent="0.3">
      <c r="A124" s="383" t="s">
        <v>88</v>
      </c>
      <c r="B124" s="383" t="s">
        <v>239</v>
      </c>
      <c r="C124" s="383" t="s">
        <v>195</v>
      </c>
      <c r="D124" s="386">
        <v>579247000</v>
      </c>
      <c r="E124" s="385">
        <v>0.3175201062419391</v>
      </c>
      <c r="F124" s="386">
        <v>0</v>
      </c>
      <c r="G124" s="385">
        <v>0</v>
      </c>
      <c r="H124" s="388">
        <v>1</v>
      </c>
      <c r="I124" s="385">
        <v>7.1428571428571425E-2</v>
      </c>
      <c r="J124" s="393"/>
      <c r="K124" s="393"/>
      <c r="L124" s="393"/>
      <c r="M124" s="393"/>
      <c r="N124" s="393"/>
      <c r="O124" s="393"/>
      <c r="P124" s="393"/>
      <c r="Q124" s="393"/>
      <c r="R124" s="393"/>
      <c r="S124" s="393"/>
      <c r="T124" s="393"/>
      <c r="U124" s="393"/>
      <c r="V124" s="393"/>
      <c r="W124" s="393"/>
      <c r="X124" s="393"/>
      <c r="Y124" s="393"/>
      <c r="Z124" s="393"/>
      <c r="AA124" s="393"/>
      <c r="AB124" s="393"/>
      <c r="AC124" s="393"/>
      <c r="AD124" s="393"/>
      <c r="AE124" s="393"/>
      <c r="AF124" s="393"/>
      <c r="AG124" s="393"/>
      <c r="AH124" s="393"/>
      <c r="AI124" s="393"/>
      <c r="AJ124" s="393"/>
      <c r="AK124" s="393"/>
      <c r="AL124" s="393"/>
      <c r="AM124" s="393"/>
      <c r="AN124" s="393"/>
      <c r="AO124" s="393"/>
      <c r="AP124" s="393"/>
      <c r="AQ124" s="393"/>
      <c r="AR124" s="393"/>
      <c r="AS124" s="393"/>
      <c r="AT124" s="393"/>
      <c r="AU124" s="393"/>
      <c r="AV124" s="393"/>
      <c r="AW124" s="393"/>
      <c r="AX124" s="393"/>
      <c r="AY124" s="393"/>
      <c r="AZ124" s="393"/>
      <c r="BA124" s="393"/>
      <c r="BB124" s="393"/>
      <c r="BC124" s="393"/>
      <c r="BD124" s="393"/>
      <c r="BE124" s="393"/>
      <c r="BF124" s="393"/>
      <c r="BM124" s="383" t="s">
        <v>83</v>
      </c>
      <c r="BN124" s="383" t="s">
        <v>244</v>
      </c>
      <c r="BO124" s="383" t="s">
        <v>249</v>
      </c>
      <c r="BP124" s="386">
        <v>49452038</v>
      </c>
      <c r="BQ124" s="385">
        <v>2.7107635187822138E-2</v>
      </c>
      <c r="BR124" s="386">
        <v>28506924</v>
      </c>
      <c r="BS124" s="385">
        <v>0.14986105813144709</v>
      </c>
      <c r="BT124" s="388">
        <v>1</v>
      </c>
      <c r="BU124" s="385">
        <v>7.1428571428571425E-2</v>
      </c>
    </row>
    <row r="125" spans="1:73" x14ac:dyDescent="0.3">
      <c r="A125" s="383"/>
      <c r="B125" s="383"/>
      <c r="C125" s="383" t="s">
        <v>215</v>
      </c>
      <c r="D125" s="386">
        <v>61993740</v>
      </c>
      <c r="E125" s="385">
        <v>3.3982496087394759E-2</v>
      </c>
      <c r="F125" s="386">
        <v>0</v>
      </c>
      <c r="G125" s="385">
        <v>0</v>
      </c>
      <c r="H125" s="388">
        <v>1</v>
      </c>
      <c r="I125" s="385">
        <v>7.1428571428571425E-2</v>
      </c>
      <c r="J125" s="393"/>
      <c r="K125" s="393"/>
      <c r="L125" s="393"/>
      <c r="M125" s="393"/>
      <c r="N125" s="393"/>
      <c r="O125" s="393"/>
      <c r="P125" s="393"/>
      <c r="Q125" s="393"/>
      <c r="R125" s="393"/>
      <c r="S125" s="393"/>
      <c r="T125" s="393"/>
      <c r="U125" s="393"/>
      <c r="V125" s="393"/>
      <c r="W125" s="393"/>
      <c r="X125" s="393"/>
      <c r="Y125" s="393"/>
      <c r="Z125" s="393"/>
      <c r="AA125" s="393"/>
      <c r="AB125" s="393"/>
      <c r="AC125" s="393"/>
      <c r="AD125" s="393"/>
      <c r="AE125" s="393"/>
      <c r="AF125" s="393"/>
      <c r="AG125" s="393"/>
      <c r="AH125" s="393"/>
      <c r="AI125" s="393"/>
      <c r="AJ125" s="393"/>
      <c r="AK125" s="393"/>
      <c r="AL125" s="393"/>
      <c r="AM125" s="393"/>
      <c r="AN125" s="393"/>
      <c r="AO125" s="393"/>
      <c r="AP125" s="393"/>
      <c r="AQ125" s="393"/>
      <c r="AR125" s="393"/>
      <c r="AS125" s="393"/>
      <c r="AT125" s="393"/>
      <c r="AU125" s="393"/>
      <c r="AV125" s="393"/>
      <c r="AW125" s="393"/>
      <c r="AX125" s="393"/>
      <c r="AY125" s="393"/>
      <c r="AZ125" s="393"/>
      <c r="BA125" s="393"/>
      <c r="BB125" s="393"/>
      <c r="BC125" s="393"/>
      <c r="BD125" s="393"/>
      <c r="BE125" s="393"/>
      <c r="BF125" s="393"/>
      <c r="BM125" s="383"/>
      <c r="BN125" s="383" t="s">
        <v>266</v>
      </c>
      <c r="BO125" s="383" t="s">
        <v>220</v>
      </c>
      <c r="BP125" s="388">
        <v>67968981</v>
      </c>
      <c r="BQ125" s="385">
        <v>3.7257884923489186E-2</v>
      </c>
      <c r="BR125" s="386">
        <v>0</v>
      </c>
      <c r="BS125" s="385">
        <v>0</v>
      </c>
      <c r="BT125" s="388">
        <v>1</v>
      </c>
      <c r="BU125" s="385">
        <v>7.1428571428571425E-2</v>
      </c>
    </row>
    <row r="126" spans="1:73" x14ac:dyDescent="0.3">
      <c r="A126" s="383"/>
      <c r="B126" s="383" t="s">
        <v>244</v>
      </c>
      <c r="C126" s="383" t="s">
        <v>251</v>
      </c>
      <c r="D126" s="386">
        <v>7175000</v>
      </c>
      <c r="E126" s="385">
        <v>3.9330488760164718E-3</v>
      </c>
      <c r="F126" s="386">
        <v>6047479</v>
      </c>
      <c r="G126" s="385">
        <v>3.1791630761975775E-2</v>
      </c>
      <c r="H126" s="388">
        <v>1</v>
      </c>
      <c r="I126" s="385">
        <v>7.1428571428571425E-2</v>
      </c>
      <c r="J126" s="393"/>
      <c r="K126" s="393"/>
      <c r="L126" s="393"/>
      <c r="M126" s="393"/>
      <c r="N126" s="393"/>
      <c r="O126" s="393"/>
      <c r="P126" s="393"/>
      <c r="Q126" s="393"/>
      <c r="R126" s="393"/>
      <c r="S126" s="393"/>
      <c r="T126" s="393"/>
      <c r="U126" s="393"/>
      <c r="V126" s="393"/>
      <c r="W126" s="393"/>
      <c r="X126" s="393"/>
      <c r="Y126" s="393"/>
      <c r="Z126" s="393"/>
      <c r="AA126" s="393"/>
      <c r="AB126" s="393"/>
      <c r="AC126" s="393"/>
      <c r="AD126" s="393"/>
      <c r="AE126" s="393"/>
      <c r="AF126" s="393"/>
      <c r="AG126" s="393"/>
      <c r="AH126" s="393"/>
      <c r="AI126" s="393"/>
      <c r="AJ126" s="393"/>
      <c r="AK126" s="393"/>
      <c r="AL126" s="393"/>
      <c r="AM126" s="393"/>
      <c r="AN126" s="393"/>
      <c r="AO126" s="393"/>
      <c r="AP126" s="393"/>
      <c r="AQ126" s="393"/>
      <c r="AR126" s="393"/>
      <c r="AS126" s="393"/>
      <c r="AT126" s="393"/>
      <c r="AU126" s="393"/>
      <c r="AV126" s="393"/>
      <c r="AW126" s="393"/>
      <c r="AX126" s="393"/>
      <c r="AY126" s="393"/>
      <c r="AZ126" s="393"/>
      <c r="BA126" s="393"/>
      <c r="BB126" s="393"/>
      <c r="BC126" s="393"/>
      <c r="BD126" s="393"/>
      <c r="BE126" s="393"/>
      <c r="BF126" s="393"/>
      <c r="BM126" s="383"/>
      <c r="BN126" s="383"/>
      <c r="BO126" s="383" t="s">
        <v>227</v>
      </c>
      <c r="BP126" s="388">
        <v>85403685</v>
      </c>
      <c r="BQ126" s="385">
        <v>4.6814894396782547E-2</v>
      </c>
      <c r="BR126" s="386">
        <v>64267758</v>
      </c>
      <c r="BS126" s="385">
        <v>0.33785596150660713</v>
      </c>
      <c r="BT126" s="388">
        <v>1</v>
      </c>
      <c r="BU126" s="385">
        <v>7.1428571428571425E-2</v>
      </c>
    </row>
    <row r="127" spans="1:73" x14ac:dyDescent="0.3">
      <c r="A127" s="383" t="s">
        <v>90</v>
      </c>
      <c r="B127" s="383" t="s">
        <v>244</v>
      </c>
      <c r="C127" s="383" t="s">
        <v>251</v>
      </c>
      <c r="D127" s="388">
        <v>4876666</v>
      </c>
      <c r="E127" s="385">
        <v>2.6731938299662359E-3</v>
      </c>
      <c r="F127" s="386">
        <v>4876666</v>
      </c>
      <c r="G127" s="385">
        <v>2.5636660304480821E-2</v>
      </c>
      <c r="H127" s="388">
        <v>1</v>
      </c>
      <c r="I127" s="385">
        <v>7.1428571428571425E-2</v>
      </c>
      <c r="J127" s="393"/>
      <c r="K127" s="393"/>
      <c r="L127" s="393"/>
      <c r="M127" s="393"/>
      <c r="N127" s="393"/>
      <c r="O127" s="393"/>
      <c r="P127" s="393"/>
      <c r="Q127" s="393"/>
      <c r="R127" s="393"/>
      <c r="S127" s="393"/>
      <c r="T127" s="393"/>
      <c r="U127" s="393"/>
      <c r="V127" s="393"/>
      <c r="W127" s="393"/>
      <c r="X127" s="393"/>
      <c r="Y127" s="393"/>
      <c r="Z127" s="393"/>
      <c r="AA127" s="393"/>
      <c r="AB127" s="393"/>
      <c r="AC127" s="393"/>
      <c r="AD127" s="393"/>
      <c r="AE127" s="393"/>
      <c r="AF127" s="393"/>
      <c r="AG127" s="393"/>
      <c r="AH127" s="393"/>
      <c r="AI127" s="393"/>
      <c r="AJ127" s="393"/>
      <c r="AK127" s="393"/>
      <c r="AL127" s="393"/>
      <c r="AM127" s="393"/>
      <c r="AN127" s="393"/>
      <c r="AO127" s="393"/>
      <c r="AP127" s="393"/>
      <c r="AQ127" s="393"/>
      <c r="AR127" s="393"/>
      <c r="AS127" s="393"/>
      <c r="AT127" s="393"/>
      <c r="AU127" s="393"/>
      <c r="AV127" s="393"/>
      <c r="AW127" s="393"/>
      <c r="AX127" s="393"/>
      <c r="AY127" s="393"/>
      <c r="AZ127" s="393"/>
      <c r="BA127" s="393"/>
      <c r="BB127" s="393"/>
      <c r="BC127" s="393"/>
      <c r="BD127" s="393"/>
      <c r="BE127" s="393"/>
      <c r="BF127" s="393"/>
      <c r="BM127" s="383"/>
      <c r="BN127" s="383" t="s">
        <v>241</v>
      </c>
      <c r="BO127" s="383" t="s">
        <v>242</v>
      </c>
      <c r="BP127" s="388">
        <v>195507190</v>
      </c>
      <c r="BQ127" s="385">
        <v>0.10716924514043745</v>
      </c>
      <c r="BR127" s="386">
        <v>14743550</v>
      </c>
      <c r="BS127" s="385">
        <v>7.7506924409448633E-2</v>
      </c>
      <c r="BT127" s="388">
        <v>3</v>
      </c>
      <c r="BU127" s="385">
        <v>0.21428571428571427</v>
      </c>
    </row>
    <row r="128" spans="1:73" x14ac:dyDescent="0.3">
      <c r="A128" s="383" t="s">
        <v>100</v>
      </c>
      <c r="B128" s="383" t="s">
        <v>244</v>
      </c>
      <c r="C128" s="383" t="s">
        <v>249</v>
      </c>
      <c r="D128" s="386">
        <v>24014192</v>
      </c>
      <c r="E128" s="385">
        <v>1.3163622418682054E-2</v>
      </c>
      <c r="F128" s="386">
        <v>24014192</v>
      </c>
      <c r="G128" s="385">
        <v>0.12624274100186089</v>
      </c>
      <c r="H128" s="388">
        <v>1</v>
      </c>
      <c r="I128" s="385">
        <v>7.1428571428571425E-2</v>
      </c>
      <c r="J128" s="393"/>
      <c r="K128" s="393"/>
      <c r="L128" s="393"/>
      <c r="M128" s="393"/>
      <c r="N128" s="393"/>
      <c r="O128" s="393"/>
      <c r="P128" s="393"/>
      <c r="Q128" s="393"/>
      <c r="R128" s="393"/>
      <c r="S128" s="393"/>
      <c r="T128" s="393"/>
      <c r="U128" s="393"/>
      <c r="V128" s="393"/>
      <c r="W128" s="393"/>
      <c r="X128" s="393"/>
      <c r="Y128" s="393"/>
      <c r="Z128" s="393"/>
      <c r="AA128" s="393"/>
      <c r="AB128" s="393"/>
      <c r="AC128" s="393"/>
      <c r="AD128" s="393"/>
      <c r="AE128" s="393"/>
      <c r="AF128" s="393"/>
      <c r="AG128" s="393"/>
      <c r="AH128" s="393"/>
      <c r="AI128" s="393"/>
      <c r="AJ128" s="393"/>
      <c r="AK128" s="393"/>
      <c r="AL128" s="393"/>
      <c r="AM128" s="393"/>
      <c r="AN128" s="393"/>
      <c r="AO128" s="393"/>
      <c r="AP128" s="393"/>
      <c r="AQ128" s="393"/>
      <c r="AR128" s="393"/>
      <c r="AS128" s="393"/>
      <c r="AT128" s="393"/>
      <c r="AU128" s="393"/>
      <c r="AV128" s="393"/>
      <c r="AW128" s="393"/>
      <c r="AX128" s="393"/>
      <c r="AY128" s="393"/>
      <c r="AZ128" s="393"/>
      <c r="BA128" s="393"/>
      <c r="BB128" s="393"/>
      <c r="BC128" s="393"/>
      <c r="BD128" s="393"/>
      <c r="BE128" s="393"/>
      <c r="BF128" s="393"/>
      <c r="BM128" s="383" t="s">
        <v>29</v>
      </c>
      <c r="BN128" s="383" t="s">
        <v>239</v>
      </c>
      <c r="BO128" s="383" t="s">
        <v>195</v>
      </c>
      <c r="BP128" s="386">
        <v>579247000</v>
      </c>
      <c r="BQ128" s="385">
        <v>0.3175201062419391</v>
      </c>
      <c r="BR128" s="386">
        <v>0</v>
      </c>
      <c r="BS128" s="385">
        <v>0</v>
      </c>
      <c r="BT128" s="388">
        <v>1</v>
      </c>
      <c r="BU128" s="385">
        <v>7.1428571428571425E-2</v>
      </c>
    </row>
    <row r="129" spans="1:73" x14ac:dyDescent="0.3">
      <c r="A129" s="383" t="s">
        <v>49</v>
      </c>
      <c r="B129" s="383" t="s">
        <v>239</v>
      </c>
      <c r="C129" s="383" t="s">
        <v>215</v>
      </c>
      <c r="D129" s="386">
        <v>3506250</v>
      </c>
      <c r="E129" s="385">
        <v>1.9219864280881887E-3</v>
      </c>
      <c r="F129" s="386">
        <v>3506250</v>
      </c>
      <c r="G129" s="385">
        <v>1.8432375765038221E-2</v>
      </c>
      <c r="H129" s="388">
        <v>1</v>
      </c>
      <c r="I129" s="385">
        <v>7.1428571428571425E-2</v>
      </c>
      <c r="J129" s="393"/>
      <c r="K129" s="393"/>
      <c r="L129" s="393"/>
      <c r="M129" s="393"/>
      <c r="N129" s="393"/>
      <c r="O129" s="393"/>
      <c r="P129" s="393"/>
      <c r="Q129" s="393"/>
      <c r="R129" s="393"/>
      <c r="S129" s="393"/>
      <c r="T129" s="393"/>
      <c r="U129" s="393"/>
      <c r="V129" s="393"/>
      <c r="W129" s="393"/>
      <c r="X129" s="393"/>
      <c r="Y129" s="393"/>
      <c r="Z129" s="393"/>
      <c r="AA129" s="393"/>
      <c r="AB129" s="393"/>
      <c r="AC129" s="393"/>
      <c r="AD129" s="393"/>
      <c r="AE129" s="393"/>
      <c r="AF129" s="393"/>
      <c r="AG129" s="393"/>
      <c r="AH129" s="393"/>
      <c r="AI129" s="393"/>
      <c r="AJ129" s="393"/>
      <c r="AK129" s="393"/>
      <c r="AL129" s="393"/>
      <c r="AM129" s="393"/>
      <c r="AN129" s="393"/>
      <c r="AO129" s="393"/>
      <c r="AP129" s="393"/>
      <c r="AQ129" s="393"/>
      <c r="AR129" s="393"/>
      <c r="AS129" s="393"/>
      <c r="AT129" s="393"/>
      <c r="AU129" s="393"/>
      <c r="AV129" s="393"/>
      <c r="AW129" s="393"/>
      <c r="AX129" s="393"/>
      <c r="AY129" s="393"/>
      <c r="AZ129" s="393"/>
      <c r="BA129" s="393"/>
      <c r="BB129" s="393"/>
      <c r="BC129" s="393"/>
      <c r="BD129" s="393"/>
      <c r="BE129" s="393"/>
      <c r="BF129" s="393"/>
      <c r="BM129" s="383"/>
      <c r="BN129" s="383" t="s">
        <v>244</v>
      </c>
      <c r="BO129" s="383" t="s">
        <v>249</v>
      </c>
      <c r="BP129" s="386">
        <v>24014192</v>
      </c>
      <c r="BQ129" s="385">
        <v>1.3163622418682054E-2</v>
      </c>
      <c r="BR129" s="386">
        <v>24014192</v>
      </c>
      <c r="BS129" s="385">
        <v>0.12624274100186089</v>
      </c>
      <c r="BT129" s="388">
        <v>1</v>
      </c>
      <c r="BU129" s="385">
        <v>7.1428571428571425E-2</v>
      </c>
    </row>
    <row r="130" spans="1:73" x14ac:dyDescent="0.3">
      <c r="A130" s="383"/>
      <c r="B130" s="383" t="s">
        <v>244</v>
      </c>
      <c r="C130" s="383" t="s">
        <v>249</v>
      </c>
      <c r="D130" s="386">
        <v>49452038</v>
      </c>
      <c r="E130" s="385">
        <v>2.7107635187822138E-2</v>
      </c>
      <c r="F130" s="386">
        <v>28506924</v>
      </c>
      <c r="G130" s="385">
        <v>0.14986105813144709</v>
      </c>
      <c r="H130" s="388">
        <v>1</v>
      </c>
      <c r="I130" s="385">
        <v>7.1428571428571425E-2</v>
      </c>
      <c r="J130" s="393"/>
      <c r="K130" s="393"/>
      <c r="L130" s="393"/>
      <c r="M130" s="393"/>
      <c r="N130" s="393"/>
      <c r="O130" s="393"/>
      <c r="P130" s="393"/>
      <c r="Q130" s="393"/>
      <c r="R130" s="393"/>
      <c r="S130" s="393"/>
      <c r="T130" s="393"/>
      <c r="U130" s="393"/>
      <c r="V130" s="393"/>
      <c r="W130" s="393"/>
      <c r="X130" s="393"/>
      <c r="Y130" s="393"/>
      <c r="Z130" s="393"/>
      <c r="AA130" s="393"/>
      <c r="AB130" s="393"/>
      <c r="AC130" s="393"/>
      <c r="AD130" s="393"/>
      <c r="AE130" s="393"/>
      <c r="AF130" s="393"/>
      <c r="AG130" s="393"/>
      <c r="AH130" s="393"/>
      <c r="AI130" s="393"/>
      <c r="AJ130" s="393"/>
      <c r="AK130" s="393"/>
      <c r="AL130" s="393"/>
      <c r="AM130" s="393"/>
      <c r="AN130" s="393"/>
      <c r="AO130" s="393"/>
      <c r="AP130" s="393"/>
      <c r="AQ130" s="393"/>
      <c r="AR130" s="393"/>
      <c r="AS130" s="393"/>
      <c r="AT130" s="393"/>
      <c r="AU130" s="393"/>
      <c r="AV130" s="393"/>
      <c r="AW130" s="393"/>
      <c r="AX130" s="393"/>
      <c r="AY130" s="393"/>
      <c r="AZ130" s="393"/>
      <c r="BA130" s="393"/>
      <c r="BB130" s="393"/>
      <c r="BC130" s="393"/>
      <c r="BD130" s="393"/>
      <c r="BE130" s="393"/>
      <c r="BF130" s="393"/>
      <c r="BM130" s="383"/>
      <c r="BN130" s="383"/>
      <c r="BO130" s="383" t="s">
        <v>251</v>
      </c>
      <c r="BP130" s="386">
        <v>4876666</v>
      </c>
      <c r="BQ130" s="385">
        <v>2.6731938299662359E-3</v>
      </c>
      <c r="BR130" s="386">
        <v>4876666</v>
      </c>
      <c r="BS130" s="385">
        <v>2.5636660304480821E-2</v>
      </c>
      <c r="BT130" s="388">
        <v>1</v>
      </c>
      <c r="BU130" s="385">
        <v>7.1428571428571425E-2</v>
      </c>
    </row>
    <row r="131" spans="1:73" x14ac:dyDescent="0.3">
      <c r="A131" s="383"/>
      <c r="B131" s="383" t="s">
        <v>266</v>
      </c>
      <c r="C131" s="383" t="s">
        <v>220</v>
      </c>
      <c r="D131" s="388">
        <v>67968981</v>
      </c>
      <c r="E131" s="385">
        <v>3.7257884923489186E-2</v>
      </c>
      <c r="F131" s="386">
        <v>0</v>
      </c>
      <c r="G131" s="385">
        <v>0</v>
      </c>
      <c r="H131" s="388">
        <v>1</v>
      </c>
      <c r="I131" s="385">
        <v>7.1428571428571425E-2</v>
      </c>
      <c r="J131" s="393"/>
      <c r="K131" s="393"/>
      <c r="L131" s="393"/>
      <c r="M131" s="393"/>
      <c r="N131" s="393"/>
      <c r="O131" s="393"/>
      <c r="P131" s="393"/>
      <c r="Q131" s="393"/>
      <c r="R131" s="393"/>
      <c r="S131" s="393"/>
      <c r="T131" s="393"/>
      <c r="U131" s="393"/>
      <c r="V131" s="393"/>
      <c r="W131" s="393"/>
      <c r="X131" s="393"/>
      <c r="Y131" s="393"/>
      <c r="Z131" s="393"/>
      <c r="AA131" s="393"/>
      <c r="AB131" s="393"/>
      <c r="AC131" s="393"/>
      <c r="AD131" s="393"/>
      <c r="AE131" s="393"/>
      <c r="AF131" s="393"/>
      <c r="AG131" s="393"/>
      <c r="AH131" s="393"/>
      <c r="AI131" s="393"/>
      <c r="AJ131" s="393"/>
      <c r="AK131" s="393"/>
      <c r="AL131" s="393"/>
      <c r="AM131" s="393"/>
      <c r="AN131" s="393"/>
      <c r="AO131" s="393"/>
      <c r="AP131" s="393"/>
      <c r="AQ131" s="393"/>
      <c r="AR131" s="393"/>
      <c r="AS131" s="393"/>
      <c r="AT131" s="393"/>
      <c r="AU131" s="393"/>
      <c r="AV131" s="393"/>
      <c r="AW131" s="393"/>
      <c r="AX131" s="393"/>
      <c r="AY131" s="393"/>
      <c r="AZ131" s="393"/>
      <c r="BA131" s="393"/>
      <c r="BB131" s="393"/>
      <c r="BC131" s="393"/>
      <c r="BD131" s="393"/>
      <c r="BE131" s="393"/>
      <c r="BF131" s="393"/>
      <c r="BM131" s="383" t="s">
        <v>86</v>
      </c>
      <c r="BN131" s="383" t="s">
        <v>239</v>
      </c>
      <c r="BO131" s="383" t="s">
        <v>215</v>
      </c>
      <c r="BP131" s="386">
        <v>3506250</v>
      </c>
      <c r="BQ131" s="385">
        <v>1.9219864280881887E-3</v>
      </c>
      <c r="BR131" s="386">
        <v>3506250</v>
      </c>
      <c r="BS131" s="385">
        <v>1.8432375765038221E-2</v>
      </c>
      <c r="BT131" s="388">
        <v>1</v>
      </c>
      <c r="BU131" s="385">
        <v>7.1428571428571425E-2</v>
      </c>
    </row>
    <row r="132" spans="1:73" x14ac:dyDescent="0.3">
      <c r="A132" s="383"/>
      <c r="B132" s="383"/>
      <c r="C132" s="383" t="s">
        <v>227</v>
      </c>
      <c r="D132" s="388">
        <v>85403685</v>
      </c>
      <c r="E132" s="385">
        <v>4.6814894396782547E-2</v>
      </c>
      <c r="F132" s="386">
        <v>64267758</v>
      </c>
      <c r="G132" s="385">
        <v>0.33785596150660713</v>
      </c>
      <c r="H132" s="388">
        <v>1</v>
      </c>
      <c r="I132" s="385">
        <v>7.1428571428571425E-2</v>
      </c>
      <c r="J132" s="393"/>
      <c r="K132" s="393"/>
      <c r="L132" s="393"/>
      <c r="M132" s="393"/>
      <c r="N132" s="393"/>
      <c r="O132" s="393"/>
      <c r="P132" s="393"/>
      <c r="Q132" s="393"/>
      <c r="R132" s="393"/>
      <c r="S132" s="393"/>
      <c r="T132" s="393"/>
      <c r="U132" s="393"/>
      <c r="V132" s="393"/>
      <c r="W132" s="393"/>
      <c r="X132" s="393"/>
      <c r="Y132" s="393"/>
      <c r="Z132" s="393"/>
      <c r="AA132" s="393"/>
      <c r="AB132" s="393"/>
      <c r="AC132" s="393"/>
      <c r="AD132" s="393"/>
      <c r="AE132" s="393"/>
      <c r="AF132" s="393"/>
      <c r="AG132" s="393"/>
      <c r="AH132" s="393"/>
      <c r="AI132" s="393"/>
      <c r="AJ132" s="393"/>
      <c r="AK132" s="393"/>
      <c r="AL132" s="393"/>
      <c r="AM132" s="393"/>
      <c r="AN132" s="393"/>
      <c r="AO132" s="393"/>
      <c r="AP132" s="393"/>
      <c r="AQ132" s="393"/>
      <c r="AR132" s="393"/>
      <c r="AS132" s="393"/>
      <c r="AT132" s="393"/>
      <c r="AU132" s="393"/>
      <c r="AV132" s="393"/>
      <c r="AW132" s="393"/>
      <c r="AX132" s="393"/>
      <c r="AY132" s="393"/>
      <c r="AZ132" s="393"/>
      <c r="BA132" s="393"/>
      <c r="BB132" s="393"/>
      <c r="BC132" s="393"/>
      <c r="BD132" s="393"/>
      <c r="BE132" s="393"/>
      <c r="BF132" s="393"/>
      <c r="BM132" s="383"/>
      <c r="BN132" s="383" t="s">
        <v>244</v>
      </c>
      <c r="BO132" s="383" t="s">
        <v>251</v>
      </c>
      <c r="BP132" s="386">
        <v>7175000</v>
      </c>
      <c r="BQ132" s="385">
        <v>3.9330488760164718E-3</v>
      </c>
      <c r="BR132" s="386">
        <v>6047479</v>
      </c>
      <c r="BS132" s="385">
        <v>3.1791630761975775E-2</v>
      </c>
      <c r="BT132" s="388">
        <v>1</v>
      </c>
      <c r="BU132" s="385">
        <v>7.1428571428571425E-2</v>
      </c>
    </row>
    <row r="133" spans="1:73" x14ac:dyDescent="0.3">
      <c r="A133" s="383"/>
      <c r="B133" s="383" t="s">
        <v>241</v>
      </c>
      <c r="C133" s="383" t="s">
        <v>242</v>
      </c>
      <c r="D133" s="388">
        <v>195507190</v>
      </c>
      <c r="E133" s="385">
        <v>0.10716924514043745</v>
      </c>
      <c r="F133" s="386">
        <v>14743550</v>
      </c>
      <c r="G133" s="385">
        <v>7.7506924409448633E-2</v>
      </c>
      <c r="H133" s="388">
        <v>3</v>
      </c>
      <c r="I133" s="385">
        <v>0.21428571428571427</v>
      </c>
      <c r="J133" s="393"/>
      <c r="K133" s="393"/>
      <c r="L133" s="393"/>
      <c r="M133" s="393"/>
      <c r="N133" s="393"/>
      <c r="O133" s="393"/>
      <c r="P133" s="393"/>
      <c r="Q133" s="393"/>
      <c r="R133" s="393"/>
      <c r="S133" s="393"/>
      <c r="T133" s="393"/>
      <c r="U133" s="393"/>
      <c r="V133" s="393"/>
      <c r="W133" s="393"/>
      <c r="X133" s="393"/>
      <c r="Y133" s="393"/>
      <c r="Z133" s="393"/>
      <c r="AA133" s="393"/>
      <c r="AB133" s="393"/>
      <c r="AC133" s="393"/>
      <c r="AD133" s="393"/>
      <c r="AE133" s="393"/>
      <c r="AF133" s="393"/>
      <c r="AG133" s="393"/>
      <c r="AH133" s="393"/>
      <c r="AI133" s="393"/>
      <c r="AJ133" s="393"/>
      <c r="AK133" s="393"/>
      <c r="AL133" s="393"/>
      <c r="AM133" s="393"/>
      <c r="AN133" s="393"/>
      <c r="AO133" s="393"/>
      <c r="AP133" s="393"/>
      <c r="AQ133" s="393"/>
      <c r="AR133" s="393"/>
      <c r="AS133" s="393"/>
      <c r="AT133" s="393"/>
      <c r="AU133" s="393"/>
      <c r="AV133" s="393"/>
      <c r="AW133" s="393"/>
      <c r="AX133" s="393"/>
      <c r="AY133" s="393"/>
      <c r="AZ133" s="393"/>
      <c r="BA133" s="393"/>
      <c r="BB133" s="393"/>
      <c r="BC133" s="393"/>
      <c r="BD133" s="393"/>
      <c r="BE133" s="393"/>
      <c r="BF133" s="393"/>
      <c r="BM133" s="383" t="s">
        <v>91</v>
      </c>
      <c r="BN133" s="383" t="s">
        <v>239</v>
      </c>
      <c r="BO133" s="383" t="s">
        <v>215</v>
      </c>
      <c r="BP133" s="388">
        <v>61993740</v>
      </c>
      <c r="BQ133" s="385">
        <v>3.3982496087394759E-2</v>
      </c>
      <c r="BR133" s="386">
        <v>0</v>
      </c>
      <c r="BS133" s="385">
        <v>0</v>
      </c>
      <c r="BT133" s="388">
        <v>1</v>
      </c>
      <c r="BU133" s="385">
        <v>7.1428571428571425E-2</v>
      </c>
    </row>
    <row r="134" spans="1:73" x14ac:dyDescent="0.3">
      <c r="A134" s="383" t="s">
        <v>82</v>
      </c>
      <c r="B134" s="383" t="s">
        <v>266</v>
      </c>
      <c r="C134" s="383" t="s">
        <v>220</v>
      </c>
      <c r="D134" s="388">
        <v>655139732</v>
      </c>
      <c r="E134" s="385">
        <v>0.35912147548102191</v>
      </c>
      <c r="F134" s="386">
        <v>0</v>
      </c>
      <c r="G134" s="385">
        <v>0</v>
      </c>
      <c r="H134" s="388">
        <v>1</v>
      </c>
      <c r="I134" s="385">
        <v>7.1428571428571425E-2</v>
      </c>
      <c r="J134" s="393"/>
      <c r="K134" s="393"/>
      <c r="L134" s="393"/>
      <c r="M134" s="393"/>
      <c r="N134" s="393"/>
      <c r="O134" s="393"/>
      <c r="P134" s="393"/>
      <c r="Q134" s="393"/>
      <c r="R134" s="393"/>
      <c r="S134" s="393"/>
      <c r="T134" s="393"/>
      <c r="U134" s="393"/>
      <c r="V134" s="393"/>
      <c r="W134" s="393"/>
      <c r="X134" s="393"/>
      <c r="Y134" s="393"/>
      <c r="Z134" s="393"/>
      <c r="AA134" s="393"/>
      <c r="AB134" s="393"/>
      <c r="AC134" s="393"/>
      <c r="AD134" s="393"/>
      <c r="AE134" s="393"/>
      <c r="AF134" s="393"/>
      <c r="AG134" s="393"/>
      <c r="AH134" s="393"/>
      <c r="AI134" s="393"/>
      <c r="AJ134" s="393"/>
      <c r="AK134" s="393"/>
      <c r="AL134" s="393"/>
      <c r="AM134" s="393"/>
      <c r="AN134" s="393"/>
      <c r="AO134" s="393"/>
      <c r="AP134" s="393"/>
      <c r="AQ134" s="393"/>
      <c r="AR134" s="393"/>
      <c r="AS134" s="393"/>
      <c r="AT134" s="393"/>
      <c r="AU134" s="393"/>
      <c r="AV134" s="393"/>
      <c r="AW134" s="393"/>
      <c r="AX134" s="393"/>
      <c r="AY134" s="393"/>
      <c r="AZ134" s="393"/>
      <c r="BA134" s="393"/>
      <c r="BB134" s="393"/>
      <c r="BC134" s="393"/>
      <c r="BD134" s="393"/>
      <c r="BE134" s="393"/>
      <c r="BF134" s="393"/>
      <c r="BM134" s="383"/>
      <c r="BN134" s="383" t="s">
        <v>266</v>
      </c>
      <c r="BO134" s="383" t="s">
        <v>220</v>
      </c>
      <c r="BP134" s="388">
        <v>655139732</v>
      </c>
      <c r="BQ134" s="385">
        <v>0.35912147548102191</v>
      </c>
      <c r="BR134" s="386">
        <v>0</v>
      </c>
      <c r="BS134" s="385">
        <v>0</v>
      </c>
      <c r="BT134" s="388">
        <v>1</v>
      </c>
      <c r="BU134" s="385">
        <v>7.1428571428571425E-2</v>
      </c>
    </row>
    <row r="135" spans="1:73" x14ac:dyDescent="0.3">
      <c r="A135" s="383" t="s">
        <v>65</v>
      </c>
      <c r="B135" s="383"/>
      <c r="C135" s="383"/>
      <c r="D135" s="388">
        <v>90000000</v>
      </c>
      <c r="E135" s="385">
        <v>4.9334410988359924E-2</v>
      </c>
      <c r="F135" s="386">
        <v>44259540</v>
      </c>
      <c r="G135" s="385">
        <v>0.23267264811914146</v>
      </c>
      <c r="H135" s="388">
        <v>1</v>
      </c>
      <c r="I135" s="385">
        <v>7.1428571428571425E-2</v>
      </c>
      <c r="BM135" s="383" t="s">
        <v>89</v>
      </c>
      <c r="BN135" s="383" t="s">
        <v>241</v>
      </c>
      <c r="BO135" s="383" t="s">
        <v>242</v>
      </c>
      <c r="BP135" s="388">
        <v>90000000</v>
      </c>
      <c r="BQ135" s="385">
        <v>4.9334410988359924E-2</v>
      </c>
      <c r="BR135" s="386">
        <v>44259540</v>
      </c>
      <c r="BS135" s="385">
        <v>0.23267264811914146</v>
      </c>
      <c r="BT135" s="388">
        <v>1</v>
      </c>
      <c r="BU135" s="385">
        <v>7.1428571428571425E-2</v>
      </c>
    </row>
    <row r="136" spans="1:73" x14ac:dyDescent="0.3">
      <c r="A136" s="383" t="s">
        <v>1620</v>
      </c>
      <c r="B136" s="383"/>
      <c r="C136" s="383"/>
      <c r="D136" s="386">
        <v>1824284474</v>
      </c>
      <c r="E136" s="385">
        <v>1</v>
      </c>
      <c r="F136" s="386">
        <v>190222359</v>
      </c>
      <c r="G136" s="385">
        <v>1</v>
      </c>
      <c r="H136" s="388">
        <v>14</v>
      </c>
      <c r="I136" s="385">
        <v>1</v>
      </c>
      <c r="BM136" s="383" t="s">
        <v>1620</v>
      </c>
      <c r="BN136" s="383"/>
      <c r="BO136" s="383"/>
      <c r="BP136" s="386">
        <v>1824284474</v>
      </c>
      <c r="BQ136" s="385">
        <v>1</v>
      </c>
      <c r="BR136" s="386">
        <v>190222359</v>
      </c>
      <c r="BS136" s="385">
        <v>1</v>
      </c>
      <c r="BT136" s="388">
        <v>14</v>
      </c>
      <c r="BU136" s="385">
        <v>1</v>
      </c>
    </row>
    <row r="137" spans="1:73" x14ac:dyDescent="0.3">
      <c r="A137"/>
      <c r="B137"/>
      <c r="C137"/>
      <c r="D137"/>
      <c r="E137"/>
      <c r="F137"/>
      <c r="G137"/>
      <c r="H137"/>
      <c r="I137"/>
    </row>
    <row r="138" spans="1:73" x14ac:dyDescent="0.3">
      <c r="A138"/>
      <c r="B138"/>
      <c r="C138"/>
      <c r="D138"/>
      <c r="E138"/>
      <c r="F138"/>
      <c r="G138"/>
      <c r="H138"/>
      <c r="I138"/>
    </row>
    <row r="139" spans="1:73" x14ac:dyDescent="0.3">
      <c r="A139"/>
      <c r="B139"/>
      <c r="C139"/>
      <c r="D139"/>
      <c r="E139"/>
      <c r="F139"/>
      <c r="G139"/>
      <c r="H139"/>
      <c r="I139"/>
    </row>
    <row r="140" spans="1:73" x14ac:dyDescent="0.3">
      <c r="A140"/>
      <c r="B140"/>
      <c r="C140"/>
      <c r="D140"/>
      <c r="E140"/>
      <c r="F140"/>
      <c r="G140"/>
      <c r="H140"/>
      <c r="I140"/>
    </row>
    <row r="141" spans="1:73" x14ac:dyDescent="0.3">
      <c r="A141"/>
      <c r="B141"/>
      <c r="C141"/>
      <c r="D141"/>
      <c r="E141"/>
      <c r="F141"/>
      <c r="G141"/>
      <c r="H141"/>
      <c r="I141"/>
    </row>
    <row r="142" spans="1:73" x14ac:dyDescent="0.3">
      <c r="A142"/>
      <c r="B142"/>
      <c r="C142"/>
      <c r="D142"/>
      <c r="E142"/>
      <c r="F142"/>
      <c r="G142"/>
      <c r="H142"/>
      <c r="I142"/>
    </row>
    <row r="143" spans="1:73" x14ac:dyDescent="0.3">
      <c r="A143"/>
      <c r="B143"/>
      <c r="C143"/>
      <c r="D143"/>
      <c r="E143"/>
      <c r="F143"/>
      <c r="G143"/>
      <c r="H143"/>
      <c r="I143"/>
    </row>
    <row r="144" spans="1:73" x14ac:dyDescent="0.3">
      <c r="A144"/>
      <c r="B144"/>
      <c r="C144"/>
      <c r="D144"/>
      <c r="E144"/>
      <c r="F144"/>
      <c r="G144"/>
      <c r="H144"/>
      <c r="I144"/>
    </row>
    <row r="145" spans="1:9" x14ac:dyDescent="0.3">
      <c r="A145"/>
      <c r="B145"/>
      <c r="C145"/>
      <c r="D145"/>
      <c r="E145"/>
      <c r="F145"/>
      <c r="G145"/>
      <c r="H145"/>
      <c r="I145"/>
    </row>
    <row r="146" spans="1:9" x14ac:dyDescent="0.3">
      <c r="A146"/>
      <c r="B146"/>
      <c r="C146"/>
      <c r="D146"/>
      <c r="E146"/>
      <c r="F146"/>
      <c r="G146"/>
      <c r="H146"/>
      <c r="I146"/>
    </row>
  </sheetData>
  <mergeCells count="4">
    <mergeCell ref="B1:C1"/>
    <mergeCell ref="BM1:BQ1"/>
    <mergeCell ref="B117:C117"/>
    <mergeCell ref="BM117:BQ117"/>
  </mergeCells>
  <pageMargins left="0.7" right="0.7" top="0.75" bottom="0.75" header="0.3" footer="0.3"/>
  <pageSetup paperSize="9" orientation="portrait" verticalDpi="0"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08B52C-EA0A-40A9-BBD9-A2C866C146F8}">
  <dimension ref="A1:U39"/>
  <sheetViews>
    <sheetView tabSelected="1" zoomScale="115" zoomScaleNormal="115" workbookViewId="0">
      <selection activeCell="C52" sqref="C52"/>
    </sheetView>
  </sheetViews>
  <sheetFormatPr baseColWidth="10" defaultColWidth="10.88671875" defaultRowHeight="14.4" x14ac:dyDescent="0.3"/>
  <cols>
    <col min="1" max="1" width="17.88671875" style="35" customWidth="1"/>
    <col min="2" max="2" width="17.6640625" style="35" bestFit="1" customWidth="1"/>
    <col min="3" max="3" width="19" style="35" bestFit="1" customWidth="1"/>
    <col min="4" max="4" width="20.109375" style="35" bestFit="1" customWidth="1"/>
    <col min="5" max="5" width="29" style="35" bestFit="1" customWidth="1"/>
    <col min="6" max="6" width="30" style="35" bestFit="1" customWidth="1"/>
    <col min="7" max="7" width="24.44140625" style="35" bestFit="1" customWidth="1"/>
    <col min="8" max="8" width="25.5546875" style="35" bestFit="1" customWidth="1"/>
    <col min="9" max="9" width="27.44140625" style="35" bestFit="1" customWidth="1"/>
    <col min="10" max="10" width="24.109375" style="35" bestFit="1" customWidth="1"/>
    <col min="11" max="14" width="10.88671875" style="35"/>
    <col min="15" max="15" width="26.5546875" style="35" bestFit="1" customWidth="1"/>
    <col min="16" max="16" width="19" style="35" bestFit="1" customWidth="1"/>
    <col min="17" max="17" width="20.109375" style="35" bestFit="1" customWidth="1"/>
    <col min="18" max="18" width="29" style="35" bestFit="1" customWidth="1"/>
    <col min="19" max="19" width="30" style="35" bestFit="1" customWidth="1"/>
    <col min="20" max="20" width="24.44140625" style="35" bestFit="1" customWidth="1"/>
    <col min="21" max="21" width="25.5546875" style="35" bestFit="1" customWidth="1"/>
    <col min="22" max="22" width="27.44140625" style="35" bestFit="1" customWidth="1"/>
    <col min="23" max="23" width="24.109375" style="35" bestFit="1" customWidth="1"/>
    <col min="24" max="24" width="22.44140625" style="35" bestFit="1" customWidth="1"/>
    <col min="25" max="16384" width="10.88671875" style="35"/>
  </cols>
  <sheetData>
    <row r="1" spans="1:21" x14ac:dyDescent="0.3">
      <c r="B1" s="422" t="s">
        <v>1611</v>
      </c>
      <c r="C1" s="422"/>
      <c r="D1" s="422"/>
      <c r="E1" s="422"/>
      <c r="O1" s="423" t="s">
        <v>1612</v>
      </c>
      <c r="P1" s="423"/>
      <c r="Q1" s="423"/>
      <c r="R1" s="423"/>
      <c r="S1" s="423"/>
    </row>
    <row r="3" spans="1:21" x14ac:dyDescent="0.3">
      <c r="A3" s="387" t="s">
        <v>4</v>
      </c>
      <c r="B3" s="384">
        <v>2021</v>
      </c>
      <c r="O3" s="387" t="s">
        <v>4</v>
      </c>
      <c r="P3" s="384">
        <v>2021</v>
      </c>
    </row>
    <row r="4" spans="1:21" x14ac:dyDescent="0.3">
      <c r="A4" s="387" t="s">
        <v>168</v>
      </c>
      <c r="B4" s="383" t="s">
        <v>84</v>
      </c>
      <c r="O4" s="387" t="s">
        <v>168</v>
      </c>
      <c r="P4" s="383" t="s">
        <v>84</v>
      </c>
    </row>
    <row r="6" spans="1:21" x14ac:dyDescent="0.3">
      <c r="A6" s="383"/>
      <c r="B6" s="383"/>
      <c r="C6" s="387" t="s">
        <v>1613</v>
      </c>
      <c r="D6" s="383"/>
      <c r="E6" s="383"/>
      <c r="F6" s="383"/>
      <c r="G6" s="383"/>
      <c r="H6" s="383"/>
      <c r="O6" s="383"/>
      <c r="P6" s="387" t="s">
        <v>1613</v>
      </c>
      <c r="Q6" s="383"/>
      <c r="R6" s="383"/>
      <c r="S6" s="383"/>
      <c r="T6" s="383"/>
      <c r="U6" s="383"/>
    </row>
    <row r="7" spans="1:21" x14ac:dyDescent="0.3">
      <c r="A7" s="387" t="s">
        <v>5</v>
      </c>
      <c r="B7" s="387" t="s">
        <v>471</v>
      </c>
      <c r="C7" s="383" t="s">
        <v>1614</v>
      </c>
      <c r="D7" s="383" t="s">
        <v>1615</v>
      </c>
      <c r="E7" s="383" t="s">
        <v>1616</v>
      </c>
      <c r="F7" s="383" t="s">
        <v>1617</v>
      </c>
      <c r="G7" s="383" t="s">
        <v>1618</v>
      </c>
      <c r="H7" s="383" t="s">
        <v>1619</v>
      </c>
      <c r="O7" s="387" t="s">
        <v>6</v>
      </c>
      <c r="P7" s="383" t="s">
        <v>1614</v>
      </c>
      <c r="Q7" s="383" t="s">
        <v>1615</v>
      </c>
      <c r="R7" s="383" t="s">
        <v>1616</v>
      </c>
      <c r="S7" s="383" t="s">
        <v>1617</v>
      </c>
      <c r="T7" s="383" t="s">
        <v>1618</v>
      </c>
      <c r="U7" s="383" t="s">
        <v>1619</v>
      </c>
    </row>
    <row r="8" spans="1:21" x14ac:dyDescent="0.3">
      <c r="A8" s="383" t="s">
        <v>55</v>
      </c>
      <c r="B8" s="383" t="s">
        <v>1366</v>
      </c>
      <c r="C8" s="388">
        <v>7140000</v>
      </c>
      <c r="D8" s="385">
        <v>7.162354819556834E-3</v>
      </c>
      <c r="E8" s="386">
        <v>7140000</v>
      </c>
      <c r="F8" s="385">
        <v>1.060543234604581E-2</v>
      </c>
      <c r="G8" s="388">
        <v>2</v>
      </c>
      <c r="H8" s="385">
        <v>0.10526315789473684</v>
      </c>
      <c r="O8" s="383" t="s">
        <v>29</v>
      </c>
      <c r="P8" s="388">
        <v>17140000</v>
      </c>
      <c r="Q8" s="385">
        <v>1.7193664090644836E-2</v>
      </c>
      <c r="R8" s="386">
        <v>13140000</v>
      </c>
      <c r="S8" s="385">
        <v>1.9517560367933045E-2</v>
      </c>
      <c r="T8" s="388">
        <v>3</v>
      </c>
      <c r="U8" s="385">
        <v>0.15789473684210525</v>
      </c>
    </row>
    <row r="9" spans="1:21" x14ac:dyDescent="0.3">
      <c r="A9" s="383" t="s">
        <v>88</v>
      </c>
      <c r="B9" s="383" t="s">
        <v>1366</v>
      </c>
      <c r="C9" s="386">
        <v>335008879</v>
      </c>
      <c r="D9" s="385">
        <v>0.33605776738094989</v>
      </c>
      <c r="E9" s="386">
        <v>228279197</v>
      </c>
      <c r="F9" s="385">
        <v>0.33907557139960276</v>
      </c>
      <c r="G9" s="388">
        <v>5</v>
      </c>
      <c r="H9" s="385">
        <v>0.26315789473684209</v>
      </c>
      <c r="O9" s="383" t="s">
        <v>86</v>
      </c>
      <c r="P9" s="388">
        <v>107735591</v>
      </c>
      <c r="Q9" s="385">
        <v>0.10807290328244452</v>
      </c>
      <c r="R9" s="386">
        <v>107135691</v>
      </c>
      <c r="S9" s="385">
        <v>0.15913449898422535</v>
      </c>
      <c r="T9" s="388">
        <v>4</v>
      </c>
      <c r="U9" s="385">
        <v>0.21052631578947367</v>
      </c>
    </row>
    <row r="10" spans="1:21" x14ac:dyDescent="0.3">
      <c r="A10" s="383"/>
      <c r="B10" s="383" t="s">
        <v>1630</v>
      </c>
      <c r="C10" s="386">
        <v>126627859</v>
      </c>
      <c r="D10" s="385">
        <v>0.12702432159647245</v>
      </c>
      <c r="E10" s="386">
        <v>0</v>
      </c>
      <c r="F10" s="385">
        <v>0</v>
      </c>
      <c r="G10" s="388">
        <v>1</v>
      </c>
      <c r="H10" s="385">
        <v>5.2631578947368418E-2</v>
      </c>
      <c r="O10" s="383" t="s">
        <v>89</v>
      </c>
      <c r="P10" s="388">
        <v>872003254</v>
      </c>
      <c r="Q10" s="385">
        <v>0.87473343262691061</v>
      </c>
      <c r="R10" s="386">
        <v>552964189</v>
      </c>
      <c r="S10" s="385">
        <v>0.82134794064784156</v>
      </c>
      <c r="T10" s="388">
        <v>12</v>
      </c>
      <c r="U10" s="385">
        <v>0.63157894736842102</v>
      </c>
    </row>
    <row r="11" spans="1:21" x14ac:dyDescent="0.3">
      <c r="A11" s="383" t="s">
        <v>90</v>
      </c>
      <c r="B11" s="383" t="s">
        <v>1366</v>
      </c>
      <c r="C11" s="386">
        <v>10000000</v>
      </c>
      <c r="D11" s="385">
        <v>1.0031309271088003E-2</v>
      </c>
      <c r="E11" s="386">
        <v>6000000</v>
      </c>
      <c r="F11" s="385">
        <v>8.9121280218872351E-3</v>
      </c>
      <c r="G11" s="388">
        <v>1</v>
      </c>
      <c r="H11" s="385">
        <v>5.2631578947368418E-2</v>
      </c>
      <c r="O11" s="383" t="s">
        <v>1620</v>
      </c>
      <c r="P11" s="386">
        <v>996878845</v>
      </c>
      <c r="Q11" s="385">
        <v>1</v>
      </c>
      <c r="R11" s="386">
        <v>673239880</v>
      </c>
      <c r="S11" s="385">
        <v>1</v>
      </c>
      <c r="T11" s="388">
        <v>19</v>
      </c>
      <c r="U11" s="385">
        <v>1</v>
      </c>
    </row>
    <row r="12" spans="1:21" x14ac:dyDescent="0.3">
      <c r="A12" s="383" t="s">
        <v>65</v>
      </c>
      <c r="B12" s="383" t="s">
        <v>1366</v>
      </c>
      <c r="C12" s="388">
        <v>84330477</v>
      </c>
      <c r="D12" s="385">
        <v>8.4594509576537358E-2</v>
      </c>
      <c r="E12" s="386">
        <v>49135884</v>
      </c>
      <c r="F12" s="385">
        <v>7.298421477943344E-2</v>
      </c>
      <c r="G12" s="388">
        <v>3</v>
      </c>
      <c r="H12" s="385">
        <v>0.15789473684210525</v>
      </c>
      <c r="O12"/>
      <c r="P12"/>
      <c r="Q12"/>
      <c r="R12"/>
      <c r="S12"/>
      <c r="T12"/>
      <c r="U12"/>
    </row>
    <row r="13" spans="1:21" x14ac:dyDescent="0.3">
      <c r="A13" s="383"/>
      <c r="B13" s="383" t="s">
        <v>1630</v>
      </c>
      <c r="C13" s="388">
        <v>180799145</v>
      </c>
      <c r="D13" s="385">
        <v>0.18136521394432842</v>
      </c>
      <c r="E13" s="386">
        <v>131891388</v>
      </c>
      <c r="F13" s="385">
        <v>0.19590548914006697</v>
      </c>
      <c r="G13" s="388">
        <v>6</v>
      </c>
      <c r="H13" s="385">
        <v>0.31578947368421051</v>
      </c>
    </row>
    <row r="14" spans="1:21" x14ac:dyDescent="0.3">
      <c r="A14" s="383" t="s">
        <v>28</v>
      </c>
      <c r="B14" s="383" t="s">
        <v>1366</v>
      </c>
      <c r="C14" s="386">
        <v>252972485</v>
      </c>
      <c r="D14" s="385">
        <v>0.25376452341106709</v>
      </c>
      <c r="E14" s="386">
        <v>250793411</v>
      </c>
      <c r="F14" s="385">
        <v>0.37251716431296378</v>
      </c>
      <c r="G14" s="388">
        <v>1</v>
      </c>
      <c r="H14" s="385">
        <v>5.2631578947368418E-2</v>
      </c>
    </row>
    <row r="15" spans="1:21" x14ac:dyDescent="0.3">
      <c r="A15" s="383" t="s">
        <v>1620</v>
      </c>
      <c r="B15" s="383"/>
      <c r="C15" s="386">
        <v>996878845</v>
      </c>
      <c r="D15" s="385">
        <v>1</v>
      </c>
      <c r="E15" s="386">
        <v>673239880</v>
      </c>
      <c r="F15" s="385">
        <v>1</v>
      </c>
      <c r="G15" s="388">
        <v>19</v>
      </c>
      <c r="H15" s="385">
        <v>1</v>
      </c>
    </row>
    <row r="28" spans="1:19" x14ac:dyDescent="0.3">
      <c r="B28" s="422" t="s">
        <v>1621</v>
      </c>
      <c r="C28" s="422"/>
      <c r="D28" s="422"/>
      <c r="E28" s="422"/>
    </row>
    <row r="29" spans="1:19" x14ac:dyDescent="0.3">
      <c r="O29" s="423" t="s">
        <v>1622</v>
      </c>
      <c r="P29" s="423"/>
      <c r="Q29" s="423"/>
      <c r="R29" s="423"/>
      <c r="S29" s="423"/>
    </row>
    <row r="30" spans="1:19" x14ac:dyDescent="0.3">
      <c r="A30" s="387" t="s">
        <v>4</v>
      </c>
      <c r="B30" s="383" t="s">
        <v>1629</v>
      </c>
    </row>
    <row r="31" spans="1:19" x14ac:dyDescent="0.3">
      <c r="A31" s="387" t="s">
        <v>168</v>
      </c>
      <c r="B31" s="383" t="s">
        <v>84</v>
      </c>
      <c r="O31" s="387" t="s">
        <v>4</v>
      </c>
      <c r="P31" s="383" t="s">
        <v>1629</v>
      </c>
    </row>
    <row r="32" spans="1:19" x14ac:dyDescent="0.3">
      <c r="O32" s="387" t="s">
        <v>168</v>
      </c>
      <c r="P32" s="383" t="s">
        <v>84</v>
      </c>
    </row>
    <row r="33" spans="1:21" x14ac:dyDescent="0.3">
      <c r="A33" s="383"/>
      <c r="B33" s="383"/>
      <c r="C33" s="387" t="s">
        <v>1613</v>
      </c>
      <c r="D33" s="383"/>
      <c r="E33" s="383"/>
      <c r="F33" s="383"/>
      <c r="G33" s="383"/>
      <c r="H33" s="383"/>
    </row>
    <row r="34" spans="1:21" x14ac:dyDescent="0.3">
      <c r="A34" s="387" t="s">
        <v>5</v>
      </c>
      <c r="B34" s="387" t="s">
        <v>471</v>
      </c>
      <c r="C34" s="383" t="s">
        <v>1614</v>
      </c>
      <c r="D34" s="383" t="s">
        <v>1615</v>
      </c>
      <c r="E34" s="383" t="s">
        <v>1616</v>
      </c>
      <c r="F34" s="383" t="s">
        <v>1617</v>
      </c>
      <c r="G34" s="383" t="s">
        <v>1623</v>
      </c>
      <c r="H34" s="383" t="s">
        <v>1624</v>
      </c>
      <c r="O34" s="383"/>
      <c r="P34" s="387" t="s">
        <v>1613</v>
      </c>
      <c r="Q34" s="383"/>
      <c r="R34" s="383"/>
      <c r="S34" s="383"/>
      <c r="T34" s="383"/>
      <c r="U34" s="383"/>
    </row>
    <row r="35" spans="1:21" x14ac:dyDescent="0.3">
      <c r="A35" s="383" t="s">
        <v>88</v>
      </c>
      <c r="B35" s="383" t="s">
        <v>1366</v>
      </c>
      <c r="C35" s="386">
        <v>64012338</v>
      </c>
      <c r="D35" s="385">
        <v>0.67015747926639269</v>
      </c>
      <c r="E35" s="386">
        <v>42776094</v>
      </c>
      <c r="F35" s="385">
        <v>0.86798425911489019</v>
      </c>
      <c r="G35" s="388">
        <v>1</v>
      </c>
      <c r="H35" s="385">
        <v>0.25</v>
      </c>
      <c r="O35" s="387" t="s">
        <v>6</v>
      </c>
      <c r="P35" s="383" t="s">
        <v>1614</v>
      </c>
      <c r="Q35" s="383" t="s">
        <v>1615</v>
      </c>
      <c r="R35" s="383" t="s">
        <v>1616</v>
      </c>
      <c r="S35" s="383" t="s">
        <v>1617</v>
      </c>
      <c r="T35" s="383" t="s">
        <v>1623</v>
      </c>
      <c r="U35" s="383" t="s">
        <v>1624</v>
      </c>
    </row>
    <row r="36" spans="1:21" x14ac:dyDescent="0.3">
      <c r="A36" s="383"/>
      <c r="B36" s="383" t="s">
        <v>1630</v>
      </c>
      <c r="C36" s="386">
        <v>25000000</v>
      </c>
      <c r="D36" s="385">
        <v>0.26172980873874374</v>
      </c>
      <c r="E36" s="386">
        <v>0</v>
      </c>
      <c r="F36" s="385">
        <v>0</v>
      </c>
      <c r="G36" s="388">
        <v>1</v>
      </c>
      <c r="H36" s="385">
        <v>0.25</v>
      </c>
      <c r="O36" s="383" t="s">
        <v>89</v>
      </c>
      <c r="P36" s="388">
        <v>95518352</v>
      </c>
      <c r="Q36" s="385">
        <v>1</v>
      </c>
      <c r="R36" s="386">
        <v>49282108</v>
      </c>
      <c r="S36" s="385">
        <v>1</v>
      </c>
      <c r="T36" s="388">
        <v>4</v>
      </c>
      <c r="U36" s="385">
        <v>1</v>
      </c>
    </row>
    <row r="37" spans="1:21" x14ac:dyDescent="0.3">
      <c r="A37" s="383" t="s">
        <v>28</v>
      </c>
      <c r="B37" s="383" t="s">
        <v>1366</v>
      </c>
      <c r="C37" s="386">
        <v>6506014</v>
      </c>
      <c r="D37" s="385">
        <v>6.8112711994863559E-2</v>
      </c>
      <c r="E37" s="386">
        <v>6506014</v>
      </c>
      <c r="F37" s="385">
        <v>0.13201574088510987</v>
      </c>
      <c r="G37" s="388">
        <v>2</v>
      </c>
      <c r="H37" s="385">
        <v>0.5</v>
      </c>
      <c r="O37" s="383" t="s">
        <v>1620</v>
      </c>
      <c r="P37" s="386">
        <v>95518352</v>
      </c>
      <c r="Q37" s="385">
        <v>1</v>
      </c>
      <c r="R37" s="386">
        <v>49282108</v>
      </c>
      <c r="S37" s="385">
        <v>1</v>
      </c>
      <c r="T37" s="388">
        <v>4</v>
      </c>
      <c r="U37" s="385">
        <v>1</v>
      </c>
    </row>
    <row r="38" spans="1:21" x14ac:dyDescent="0.3">
      <c r="A38" s="383" t="s">
        <v>1620</v>
      </c>
      <c r="B38" s="383"/>
      <c r="C38" s="386">
        <v>95518352</v>
      </c>
      <c r="D38" s="385">
        <v>1</v>
      </c>
      <c r="E38" s="386">
        <v>49282108</v>
      </c>
      <c r="F38" s="385">
        <v>1</v>
      </c>
      <c r="G38" s="388">
        <v>4</v>
      </c>
      <c r="H38" s="385">
        <v>1</v>
      </c>
      <c r="O38"/>
      <c r="P38"/>
      <c r="Q38"/>
      <c r="R38"/>
      <c r="S38"/>
      <c r="T38"/>
      <c r="U38"/>
    </row>
    <row r="39" spans="1:21" x14ac:dyDescent="0.3">
      <c r="A39"/>
      <c r="B39"/>
      <c r="C39"/>
      <c r="D39"/>
      <c r="E39"/>
      <c r="F39"/>
      <c r="G39"/>
      <c r="H39"/>
      <c r="O39"/>
      <c r="P39"/>
      <c r="Q39"/>
      <c r="R39"/>
      <c r="S39"/>
      <c r="T39"/>
      <c r="U39"/>
    </row>
  </sheetData>
  <mergeCells count="4">
    <mergeCell ref="B1:E1"/>
    <mergeCell ref="O1:S1"/>
    <mergeCell ref="B28:E28"/>
    <mergeCell ref="O29:S29"/>
  </mergeCells>
  <pageMargins left="0.7" right="0.7" top="0.75" bottom="0.75" header="0.3" footer="0.3"/>
  <pageSetup paperSize="9" orientation="portrait" verticalDpi="0"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642936-6ECE-45C4-AC32-74ECDEAB0478}">
  <dimension ref="A1:G11"/>
  <sheetViews>
    <sheetView zoomScale="175" zoomScaleNormal="175" workbookViewId="0">
      <selection activeCell="G1" sqref="G1 G6:G11"/>
      <pivotSelection pane="bottomRight" showHeader="1" extendable="1" activeCol="6" click="1" r:id="rId2">
        <pivotArea dataOnly="0" outline="0" fieldPosition="0">
          <references count="1">
            <reference field="2" count="0"/>
          </references>
        </pivotArea>
      </pivotSelection>
    </sheetView>
  </sheetViews>
  <sheetFormatPr baseColWidth="10" defaultRowHeight="14.4" x14ac:dyDescent="0.3"/>
  <cols>
    <col min="1" max="1" width="17.5546875" bestFit="1" customWidth="1"/>
    <col min="2" max="2" width="24.33203125" bestFit="1" customWidth="1"/>
    <col min="6" max="6" width="17.5546875" bestFit="1" customWidth="1"/>
    <col min="7" max="7" width="28.33203125" bestFit="1" customWidth="1"/>
  </cols>
  <sheetData>
    <row r="1" spans="1:7" x14ac:dyDescent="0.3">
      <c r="A1" s="394" t="s">
        <v>4</v>
      </c>
      <c r="B1" s="419">
        <v>2021</v>
      </c>
      <c r="F1" s="394" t="s">
        <v>4</v>
      </c>
      <c r="G1" s="35" t="s">
        <v>1629</v>
      </c>
    </row>
    <row r="2" spans="1:7" x14ac:dyDescent="0.3">
      <c r="A2" s="394" t="s">
        <v>5</v>
      </c>
      <c r="B2" s="35" t="s">
        <v>1629</v>
      </c>
      <c r="F2" s="394" t="s">
        <v>5</v>
      </c>
      <c r="G2" s="35" t="s">
        <v>1629</v>
      </c>
    </row>
    <row r="3" spans="1:7" x14ac:dyDescent="0.3">
      <c r="A3" s="394" t="s">
        <v>168</v>
      </c>
      <c r="B3" s="35" t="s">
        <v>85</v>
      </c>
      <c r="F3" s="394" t="s">
        <v>168</v>
      </c>
      <c r="G3" s="35" t="s">
        <v>85</v>
      </c>
    </row>
    <row r="4" spans="1:7" x14ac:dyDescent="0.3">
      <c r="F4" s="35"/>
      <c r="G4" s="35"/>
    </row>
    <row r="5" spans="1:7" x14ac:dyDescent="0.3">
      <c r="A5" s="394" t="s">
        <v>1635</v>
      </c>
      <c r="B5" t="s">
        <v>1618</v>
      </c>
      <c r="F5" s="394" t="s">
        <v>1635</v>
      </c>
      <c r="G5" t="s">
        <v>1623</v>
      </c>
    </row>
    <row r="6" spans="1:7" x14ac:dyDescent="0.3">
      <c r="A6" s="419" t="s">
        <v>1636</v>
      </c>
      <c r="B6" s="395">
        <v>130</v>
      </c>
      <c r="F6" s="419" t="s">
        <v>1630</v>
      </c>
      <c r="G6" s="395"/>
    </row>
    <row r="7" spans="1:7" x14ac:dyDescent="0.3">
      <c r="A7" s="419" t="s">
        <v>1637</v>
      </c>
      <c r="B7" s="395">
        <v>23</v>
      </c>
      <c r="F7" s="419" t="s">
        <v>1636</v>
      </c>
      <c r="G7" s="395">
        <v>3</v>
      </c>
    </row>
    <row r="8" spans="1:7" x14ac:dyDescent="0.3">
      <c r="A8" s="419" t="s">
        <v>1638</v>
      </c>
      <c r="B8" s="395">
        <v>36</v>
      </c>
      <c r="F8" s="419" t="s">
        <v>1637</v>
      </c>
      <c r="G8" s="395">
        <v>5</v>
      </c>
    </row>
    <row r="9" spans="1:7" x14ac:dyDescent="0.3">
      <c r="A9" s="419" t="s">
        <v>1639</v>
      </c>
      <c r="B9" s="395">
        <v>17</v>
      </c>
      <c r="F9" s="419" t="s">
        <v>1638</v>
      </c>
      <c r="G9" s="395">
        <v>2</v>
      </c>
    </row>
    <row r="10" spans="1:7" x14ac:dyDescent="0.3">
      <c r="A10" s="419" t="s">
        <v>1620</v>
      </c>
      <c r="B10" s="395">
        <v>206</v>
      </c>
      <c r="F10" s="419" t="s">
        <v>1639</v>
      </c>
      <c r="G10" s="395">
        <v>4</v>
      </c>
    </row>
    <row r="11" spans="1:7" x14ac:dyDescent="0.3">
      <c r="F11" s="419" t="s">
        <v>1620</v>
      </c>
      <c r="G11" s="395">
        <v>14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5"/>
  <dimension ref="A1:AW346"/>
  <sheetViews>
    <sheetView zoomScale="80" zoomScaleNormal="80" workbookViewId="0">
      <selection activeCell="AB192" sqref="AB192:AB316"/>
    </sheetView>
  </sheetViews>
  <sheetFormatPr baseColWidth="10" defaultColWidth="11.44140625" defaultRowHeight="27.9" customHeight="1" x14ac:dyDescent="0.3"/>
  <cols>
    <col min="1" max="1" width="11.44140625" style="237"/>
    <col min="2" max="2" width="19.88671875" style="87" customWidth="1"/>
    <col min="3" max="3" width="10" style="87" customWidth="1"/>
    <col min="4" max="4" width="20.44140625" style="87" customWidth="1"/>
    <col min="5" max="5" width="19.88671875" style="87" customWidth="1"/>
    <col min="6" max="6" width="43.109375" style="75" customWidth="1"/>
    <col min="7" max="7" width="27.88671875" style="87" customWidth="1"/>
    <col min="8" max="8" width="37.6640625" style="87" customWidth="1"/>
    <col min="9" max="9" width="53" style="87" customWidth="1"/>
    <col min="10" max="10" width="17.88671875" style="87" customWidth="1"/>
    <col min="11" max="11" width="35.44140625" style="87" customWidth="1"/>
    <col min="12" max="12" width="12.33203125" style="87" customWidth="1"/>
    <col min="13" max="13" width="35.6640625" style="87" customWidth="1"/>
    <col min="14" max="14" width="38.109375" style="87" customWidth="1"/>
    <col min="15" max="15" width="16.109375" style="87" customWidth="1"/>
    <col min="16" max="16" width="20.109375" style="267" customWidth="1"/>
    <col min="17" max="17" width="25.109375" style="66" customWidth="1"/>
    <col min="18" max="18" width="36.33203125" style="87" customWidth="1"/>
    <col min="19" max="19" width="15.109375" style="87" customWidth="1"/>
    <col min="20" max="20" width="24.44140625" style="87" customWidth="1"/>
    <col min="21" max="21" width="30.109375" style="87" customWidth="1"/>
    <col min="22" max="24" width="20.6640625" style="87" customWidth="1"/>
    <col min="25" max="25" width="15.44140625" style="87" customWidth="1"/>
    <col min="26" max="26" width="16.109375" style="87" customWidth="1"/>
    <col min="27" max="27" width="20.6640625" style="369" customWidth="1"/>
    <col min="28" max="28" width="17.5546875" style="382" customWidth="1"/>
    <col min="29" max="29" width="15.44140625" style="87" customWidth="1"/>
    <col min="30" max="30" width="14.6640625" style="87" customWidth="1"/>
    <col min="31" max="31" width="15.33203125" style="267" customWidth="1"/>
    <col min="32" max="32" width="14.44140625" style="66" customWidth="1"/>
    <col min="33" max="33" width="16.33203125" style="87" customWidth="1"/>
    <col min="34" max="34" width="13.33203125" style="268" customWidth="1"/>
    <col min="35" max="35" width="19" style="87" customWidth="1"/>
    <col min="36" max="36" width="23" style="87" customWidth="1"/>
    <col min="37" max="37" width="12.33203125" style="87" customWidth="1"/>
    <col min="38" max="38" width="13.88671875" style="87" customWidth="1"/>
    <col min="39" max="39" width="16.44140625" style="87" customWidth="1"/>
    <col min="40" max="40" width="16" style="239" customWidth="1"/>
    <col min="41" max="41" width="11.44140625" style="240"/>
    <col min="42" max="42" width="11.44140625" style="241"/>
    <col min="43" max="43" width="14.44140625" style="241" customWidth="1"/>
    <col min="44" max="44" width="13.109375" style="241" customWidth="1"/>
    <col min="45" max="46" width="11.44140625" style="241"/>
    <col min="47" max="48" width="12.6640625" style="241" bestFit="1" customWidth="1"/>
    <col min="49" max="49" width="11.44140625" style="241"/>
    <col min="50" max="16384" width="11.44140625" style="237"/>
  </cols>
  <sheetData>
    <row r="1" spans="1:49" s="87" customFormat="1" ht="14.4" x14ac:dyDescent="0.3">
      <c r="B1" s="237"/>
      <c r="C1" s="237"/>
      <c r="D1" s="237"/>
      <c r="E1" s="237"/>
      <c r="F1" s="238"/>
      <c r="G1" s="238"/>
      <c r="H1" s="237"/>
      <c r="I1" s="237"/>
      <c r="J1" s="237"/>
      <c r="K1" s="237"/>
      <c r="L1" s="237"/>
      <c r="M1" s="237"/>
      <c r="N1" s="237"/>
      <c r="O1" s="237"/>
      <c r="P1" s="237"/>
      <c r="Q1" s="237"/>
      <c r="R1" s="237"/>
      <c r="S1" s="237"/>
      <c r="T1" s="237"/>
      <c r="U1" s="237"/>
      <c r="V1" s="237"/>
      <c r="W1" s="237"/>
      <c r="X1" s="237"/>
      <c r="Y1" s="237"/>
      <c r="Z1" s="237"/>
      <c r="AA1" s="319"/>
      <c r="AB1" s="352"/>
      <c r="AC1" s="237"/>
      <c r="AD1" s="237"/>
      <c r="AE1" s="237"/>
      <c r="AF1" s="237"/>
      <c r="AG1" s="237"/>
      <c r="AH1" s="237"/>
      <c r="AI1" s="237"/>
      <c r="AJ1" s="237"/>
      <c r="AK1" s="237"/>
      <c r="AL1" s="237"/>
      <c r="AM1" s="237"/>
      <c r="AN1" s="239"/>
      <c r="AO1" s="240"/>
      <c r="AP1" s="241"/>
      <c r="AQ1" s="241"/>
      <c r="AR1" s="241"/>
      <c r="AS1" s="241"/>
      <c r="AT1" s="241"/>
      <c r="AU1" s="242"/>
      <c r="AV1" s="242"/>
      <c r="AW1" s="242"/>
    </row>
    <row r="2" spans="1:49" s="87" customFormat="1" ht="17.399999999999999" x14ac:dyDescent="0.3">
      <c r="B2" s="456" t="s">
        <v>370</v>
      </c>
      <c r="C2" s="456"/>
      <c r="D2" s="456"/>
      <c r="E2" s="456"/>
      <c r="F2" s="456"/>
      <c r="G2" s="456"/>
      <c r="H2" s="456"/>
      <c r="I2" s="456"/>
      <c r="J2" s="456"/>
      <c r="K2" s="456"/>
      <c r="L2" s="456"/>
      <c r="M2" s="456"/>
      <c r="N2" s="456"/>
      <c r="O2" s="456"/>
      <c r="P2" s="456"/>
      <c r="Q2" s="456"/>
      <c r="R2" s="456"/>
      <c r="S2" s="456"/>
      <c r="T2" s="456"/>
      <c r="U2" s="456"/>
      <c r="V2" s="456"/>
      <c r="W2" s="456"/>
      <c r="X2" s="456"/>
      <c r="Y2" s="456"/>
      <c r="Z2" s="456"/>
      <c r="AA2" s="456"/>
      <c r="AB2" s="456"/>
      <c r="AC2" s="456"/>
      <c r="AD2" s="456"/>
      <c r="AE2" s="456"/>
      <c r="AF2" s="456"/>
      <c r="AG2" s="456"/>
      <c r="AH2" s="456"/>
      <c r="AI2" s="456"/>
      <c r="AJ2" s="456"/>
      <c r="AK2" s="456"/>
      <c r="AL2" s="456"/>
      <c r="AM2" s="456"/>
      <c r="AN2" s="243"/>
      <c r="AO2" s="240"/>
      <c r="AP2" s="241"/>
      <c r="AQ2" s="241"/>
      <c r="AR2" s="241"/>
      <c r="AS2" s="241"/>
      <c r="AT2" s="241"/>
      <c r="AU2" s="242"/>
      <c r="AV2" s="242"/>
      <c r="AW2" s="242"/>
    </row>
    <row r="3" spans="1:49" s="87" customFormat="1" ht="17.399999999999999" x14ac:dyDescent="0.3">
      <c r="B3" s="456" t="s">
        <v>470</v>
      </c>
      <c r="C3" s="456"/>
      <c r="D3" s="456"/>
      <c r="E3" s="456"/>
      <c r="F3" s="456"/>
      <c r="G3" s="456"/>
      <c r="H3" s="456"/>
      <c r="I3" s="456"/>
      <c r="J3" s="456"/>
      <c r="K3" s="456"/>
      <c r="L3" s="456"/>
      <c r="M3" s="456"/>
      <c r="N3" s="456"/>
      <c r="O3" s="456"/>
      <c r="P3" s="456"/>
      <c r="Q3" s="456"/>
      <c r="R3" s="456"/>
      <c r="S3" s="456"/>
      <c r="T3" s="456"/>
      <c r="U3" s="456"/>
      <c r="V3" s="456"/>
      <c r="W3" s="456"/>
      <c r="X3" s="456"/>
      <c r="Y3" s="456"/>
      <c r="Z3" s="456"/>
      <c r="AA3" s="456"/>
      <c r="AB3" s="456"/>
      <c r="AC3" s="456"/>
      <c r="AD3" s="456"/>
      <c r="AE3" s="456"/>
      <c r="AF3" s="456"/>
      <c r="AG3" s="456"/>
      <c r="AH3" s="456"/>
      <c r="AI3" s="456"/>
      <c r="AJ3" s="456"/>
      <c r="AK3" s="456"/>
      <c r="AL3" s="456"/>
      <c r="AM3" s="456"/>
      <c r="AN3" s="243"/>
      <c r="AO3" s="240"/>
      <c r="AP3" s="244"/>
      <c r="AQ3" s="241"/>
      <c r="AR3" s="241"/>
      <c r="AS3" s="241"/>
      <c r="AT3" s="241"/>
      <c r="AU3" s="242"/>
      <c r="AV3" s="242"/>
      <c r="AW3" s="242"/>
    </row>
    <row r="4" spans="1:49" s="87" customFormat="1" ht="18" thickBot="1" x14ac:dyDescent="0.35">
      <c r="B4" s="243"/>
      <c r="C4" s="243"/>
      <c r="D4" s="243"/>
      <c r="E4" s="243"/>
      <c r="F4" s="243"/>
      <c r="G4" s="243"/>
      <c r="H4" s="243"/>
      <c r="I4" s="243"/>
      <c r="J4" s="243"/>
      <c r="K4" s="243"/>
      <c r="L4" s="243"/>
      <c r="M4" s="243"/>
      <c r="N4" s="243"/>
      <c r="O4" s="243"/>
      <c r="P4" s="243"/>
      <c r="Q4" s="243"/>
      <c r="R4" s="243"/>
      <c r="S4" s="243"/>
      <c r="T4" s="243"/>
      <c r="U4" s="243"/>
      <c r="V4" s="243"/>
      <c r="W4" s="243"/>
      <c r="X4" s="243"/>
      <c r="Y4" s="243"/>
      <c r="Z4" s="243"/>
      <c r="AA4" s="360"/>
      <c r="AB4" s="370"/>
      <c r="AC4" s="358"/>
      <c r="AD4" s="243"/>
      <c r="AE4" s="243"/>
      <c r="AF4" s="243"/>
      <c r="AG4" s="243"/>
      <c r="AH4" s="243"/>
      <c r="AI4" s="243"/>
      <c r="AJ4" s="243"/>
      <c r="AK4" s="243"/>
      <c r="AL4" s="243"/>
      <c r="AM4" s="243"/>
      <c r="AN4" s="243"/>
      <c r="AO4" s="240"/>
      <c r="AP4" s="241"/>
      <c r="AQ4" s="241"/>
      <c r="AR4" s="241"/>
      <c r="AS4" s="241"/>
      <c r="AT4" s="241"/>
      <c r="AU4" s="242"/>
      <c r="AV4" s="242"/>
      <c r="AW4" s="242"/>
    </row>
    <row r="5" spans="1:49" s="87" customFormat="1" ht="24" customHeight="1" thickBot="1" x14ac:dyDescent="0.35">
      <c r="B5" s="457" t="s">
        <v>192</v>
      </c>
      <c r="C5" s="458"/>
      <c r="D5" s="458"/>
      <c r="E5" s="459"/>
      <c r="F5" s="118"/>
      <c r="G5" s="245"/>
      <c r="H5" s="245"/>
      <c r="I5" s="120" t="s">
        <v>35</v>
      </c>
      <c r="J5" s="460"/>
      <c r="K5" s="461"/>
      <c r="L5" s="462"/>
      <c r="M5" s="246"/>
      <c r="N5" s="247"/>
      <c r="O5" s="245"/>
      <c r="P5" s="438"/>
      <c r="Q5" s="438"/>
      <c r="R5" s="248"/>
      <c r="S5" s="248"/>
      <c r="T5" s="248"/>
      <c r="U5" s="248"/>
      <c r="V5" s="248"/>
      <c r="W5" s="248"/>
      <c r="X5" s="438"/>
      <c r="Y5" s="438"/>
      <c r="Z5" s="438"/>
      <c r="AA5" s="438"/>
      <c r="AB5" s="438"/>
      <c r="AC5" s="438"/>
      <c r="AD5" s="438"/>
      <c r="AE5" s="438"/>
      <c r="AF5" s="438"/>
      <c r="AG5" s="438"/>
      <c r="AH5" s="438"/>
      <c r="AI5" s="438"/>
      <c r="AJ5" s="438"/>
      <c r="AK5" s="438"/>
      <c r="AL5" s="438"/>
      <c r="AM5" s="438"/>
      <c r="AN5" s="249"/>
      <c r="AO5" s="240"/>
      <c r="AP5" s="241"/>
      <c r="AQ5" s="241"/>
      <c r="AR5" s="241"/>
      <c r="AS5" s="241"/>
      <c r="AT5" s="241"/>
      <c r="AU5" s="242"/>
      <c r="AV5" s="242"/>
      <c r="AW5" s="242"/>
    </row>
    <row r="6" spans="1:49" s="87" customFormat="1" ht="29.25" customHeight="1" x14ac:dyDescent="0.3">
      <c r="B6" s="444" t="s">
        <v>380</v>
      </c>
      <c r="C6" s="445"/>
      <c r="D6" s="445"/>
      <c r="E6" s="445"/>
      <c r="F6" s="234">
        <v>31425166000</v>
      </c>
      <c r="G6" s="250"/>
      <c r="H6" s="251"/>
      <c r="I6" s="38" t="s">
        <v>382</v>
      </c>
      <c r="J6" s="446">
        <v>2789956000</v>
      </c>
      <c r="K6" s="447"/>
      <c r="L6" s="448"/>
      <c r="M6" s="252"/>
      <c r="N6" s="253"/>
      <c r="O6" s="250"/>
      <c r="P6" s="250"/>
      <c r="Q6" s="250"/>
      <c r="R6" s="248"/>
      <c r="S6" s="248"/>
      <c r="T6" s="248"/>
      <c r="U6" s="248"/>
      <c r="V6" s="248"/>
      <c r="W6" s="248"/>
      <c r="Y6" s="254"/>
      <c r="Z6" s="255"/>
      <c r="AA6" s="361"/>
      <c r="AB6" s="371"/>
      <c r="AC6" s="270"/>
      <c r="AD6" s="255"/>
      <c r="AI6" s="449" t="s">
        <v>30</v>
      </c>
      <c r="AJ6" s="450"/>
      <c r="AK6" s="215" t="s">
        <v>1359</v>
      </c>
      <c r="AL6" s="216"/>
      <c r="AM6" s="216"/>
      <c r="AN6" s="216"/>
      <c r="AO6" s="216"/>
      <c r="AP6" s="216"/>
      <c r="AQ6" s="217"/>
      <c r="AR6" s="241"/>
      <c r="AS6" s="241"/>
      <c r="AT6" s="241"/>
      <c r="AU6" s="242"/>
      <c r="AV6" s="242"/>
      <c r="AW6" s="242"/>
    </row>
    <row r="7" spans="1:49" s="87" customFormat="1" ht="28.5" customHeight="1" thickBot="1" x14ac:dyDescent="0.35">
      <c r="B7" s="451" t="s">
        <v>381</v>
      </c>
      <c r="C7" s="452"/>
      <c r="D7" s="452"/>
      <c r="E7" s="452"/>
      <c r="F7" s="234">
        <v>28202103977</v>
      </c>
      <c r="G7" s="291"/>
      <c r="H7" s="253"/>
      <c r="I7" s="39" t="s">
        <v>383</v>
      </c>
      <c r="J7" s="453">
        <v>2650957650</v>
      </c>
      <c r="K7" s="454"/>
      <c r="L7" s="455"/>
      <c r="M7" s="290"/>
      <c r="N7" s="253"/>
      <c r="O7" s="250"/>
      <c r="P7" s="250"/>
      <c r="Q7" s="250"/>
      <c r="R7" s="248"/>
      <c r="S7" s="248"/>
      <c r="T7" s="248"/>
      <c r="U7" s="248"/>
      <c r="V7" s="248"/>
      <c r="W7" s="248"/>
      <c r="Y7" s="254"/>
      <c r="Z7" s="256"/>
      <c r="AA7" s="362"/>
      <c r="AB7" s="372"/>
      <c r="AC7" s="256"/>
      <c r="AD7" s="256"/>
      <c r="AI7" s="433" t="s">
        <v>31</v>
      </c>
      <c r="AJ7" s="434"/>
      <c r="AK7" s="218" t="s">
        <v>1360</v>
      </c>
      <c r="AL7" s="123"/>
      <c r="AM7" s="123"/>
      <c r="AN7" s="123"/>
      <c r="AO7" s="123"/>
      <c r="AP7" s="123"/>
      <c r="AQ7" s="124"/>
      <c r="AR7" s="241"/>
      <c r="AS7" s="241"/>
      <c r="AT7" s="241"/>
      <c r="AU7" s="242"/>
      <c r="AV7" s="242"/>
      <c r="AW7" s="242"/>
    </row>
    <row r="8" spans="1:49" s="87" customFormat="1" ht="23.25" customHeight="1" thickBot="1" x14ac:dyDescent="0.35">
      <c r="B8" s="257"/>
      <c r="C8" s="257"/>
      <c r="D8" s="257"/>
      <c r="E8" s="257"/>
      <c r="F8" s="257"/>
      <c r="G8" s="257"/>
      <c r="H8" s="257"/>
      <c r="I8" s="257"/>
      <c r="J8" s="257"/>
      <c r="K8" s="257"/>
      <c r="L8" s="257"/>
      <c r="M8" s="257"/>
      <c r="N8" s="257"/>
      <c r="O8" s="257"/>
      <c r="P8" s="257"/>
      <c r="Q8" s="257"/>
      <c r="R8" s="248"/>
      <c r="S8" s="248"/>
      <c r="T8" s="248"/>
      <c r="U8" s="248"/>
      <c r="V8" s="248"/>
      <c r="W8" s="248"/>
      <c r="Y8" s="254"/>
      <c r="Z8" s="256"/>
      <c r="AA8" s="362"/>
      <c r="AB8" s="373"/>
      <c r="AC8" s="256"/>
      <c r="AD8" s="256"/>
      <c r="AI8" s="433" t="s">
        <v>32</v>
      </c>
      <c r="AJ8" s="434"/>
      <c r="AK8" s="218" t="s">
        <v>1361</v>
      </c>
      <c r="AL8" s="123"/>
      <c r="AM8" s="123"/>
      <c r="AN8" s="123"/>
      <c r="AO8" s="123"/>
      <c r="AP8" s="123"/>
      <c r="AQ8" s="124"/>
      <c r="AR8" s="241"/>
      <c r="AS8" s="241"/>
      <c r="AT8" s="241"/>
      <c r="AU8" s="242"/>
      <c r="AV8" s="242"/>
      <c r="AW8" s="242"/>
    </row>
    <row r="9" spans="1:49" s="87" customFormat="1" ht="34.5" customHeight="1" x14ac:dyDescent="0.3">
      <c r="B9" s="435" t="s">
        <v>269</v>
      </c>
      <c r="C9" s="436"/>
      <c r="D9" s="436"/>
      <c r="E9" s="436"/>
      <c r="F9" s="235">
        <v>0</v>
      </c>
      <c r="G9" s="246"/>
      <c r="H9" s="437"/>
      <c r="I9" s="437"/>
      <c r="J9" s="36"/>
      <c r="K9" s="36"/>
      <c r="L9" s="438"/>
      <c r="M9" s="438"/>
      <c r="N9" s="438"/>
      <c r="O9" s="438"/>
      <c r="P9" s="438"/>
      <c r="Q9" s="438"/>
      <c r="R9" s="248"/>
      <c r="S9" s="248"/>
      <c r="T9" s="248"/>
      <c r="U9" s="248"/>
      <c r="V9" s="248"/>
      <c r="W9" s="248"/>
      <c r="X9" s="258"/>
      <c r="Y9" s="259"/>
      <c r="Z9" s="256"/>
      <c r="AA9" s="362"/>
      <c r="AB9" s="374"/>
      <c r="AC9" s="355"/>
      <c r="AD9" s="256"/>
      <c r="AI9" s="433" t="s">
        <v>33</v>
      </c>
      <c r="AJ9" s="434"/>
      <c r="AK9" s="122">
        <v>3387000</v>
      </c>
      <c r="AL9" s="123"/>
      <c r="AM9" s="123"/>
      <c r="AN9" s="123"/>
      <c r="AO9" s="123"/>
      <c r="AP9" s="123"/>
      <c r="AQ9" s="124"/>
      <c r="AR9" s="241"/>
      <c r="AS9" s="241"/>
      <c r="AT9" s="260"/>
      <c r="AU9" s="242"/>
      <c r="AV9" s="242"/>
      <c r="AW9" s="242"/>
    </row>
    <row r="10" spans="1:49" s="87" customFormat="1" ht="32.25" customHeight="1" thickBot="1" x14ac:dyDescent="0.3">
      <c r="B10" s="439" t="s">
        <v>170</v>
      </c>
      <c r="C10" s="440"/>
      <c r="D10" s="440"/>
      <c r="E10" s="440"/>
      <c r="F10" s="236">
        <v>0</v>
      </c>
      <c r="G10" s="441"/>
      <c r="H10" s="441"/>
      <c r="I10" s="441"/>
      <c r="J10" s="37"/>
      <c r="K10" s="37"/>
      <c r="L10" s="438"/>
      <c r="M10" s="438"/>
      <c r="N10" s="438"/>
      <c r="O10" s="438"/>
      <c r="P10" s="438"/>
      <c r="Q10" s="438"/>
      <c r="R10" s="248"/>
      <c r="S10" s="248"/>
      <c r="T10" s="248"/>
      <c r="U10" s="248"/>
      <c r="V10" s="248"/>
      <c r="W10" s="248"/>
      <c r="Y10" s="254"/>
      <c r="Z10" s="261"/>
      <c r="AA10" s="363"/>
      <c r="AB10" s="375"/>
      <c r="AC10" s="261"/>
      <c r="AD10" s="261"/>
      <c r="AI10" s="442" t="s">
        <v>34</v>
      </c>
      <c r="AJ10" s="443"/>
      <c r="AK10" s="219" t="s">
        <v>1362</v>
      </c>
      <c r="AL10" s="125"/>
      <c r="AM10" s="125"/>
      <c r="AN10" s="125"/>
      <c r="AO10" s="125"/>
      <c r="AP10" s="125"/>
      <c r="AQ10" s="126"/>
      <c r="AR10" s="241"/>
      <c r="AS10" s="241"/>
      <c r="AT10" s="260"/>
      <c r="AU10" s="242"/>
      <c r="AV10" s="242"/>
      <c r="AW10" s="242"/>
    </row>
    <row r="11" spans="1:49" s="87" customFormat="1" ht="39" customHeight="1" thickBot="1" x14ac:dyDescent="0.35">
      <c r="B11" s="431" t="s">
        <v>0</v>
      </c>
      <c r="C11" s="424"/>
      <c r="D11" s="424"/>
      <c r="E11" s="424"/>
      <c r="F11" s="424"/>
      <c r="G11" s="424"/>
      <c r="H11" s="424"/>
      <c r="I11" s="424"/>
      <c r="J11" s="424"/>
      <c r="K11" s="424"/>
      <c r="L11" s="424"/>
      <c r="M11" s="424"/>
      <c r="N11" s="424"/>
      <c r="O11" s="424"/>
      <c r="P11" s="424"/>
      <c r="Q11" s="424"/>
      <c r="R11" s="424"/>
      <c r="S11" s="424"/>
      <c r="T11" s="424"/>
      <c r="U11" s="424"/>
      <c r="V11" s="432"/>
      <c r="W11" s="431" t="s">
        <v>1</v>
      </c>
      <c r="X11" s="424"/>
      <c r="Y11" s="424"/>
      <c r="Z11" s="424"/>
      <c r="AA11" s="424"/>
      <c r="AB11" s="432"/>
      <c r="AC11" s="431" t="s">
        <v>2</v>
      </c>
      <c r="AD11" s="424"/>
      <c r="AE11" s="424"/>
      <c r="AF11" s="424"/>
      <c r="AG11" s="424"/>
      <c r="AH11" s="432"/>
      <c r="AI11" s="431" t="s">
        <v>252</v>
      </c>
      <c r="AJ11" s="424"/>
      <c r="AK11" s="424"/>
      <c r="AL11" s="432"/>
      <c r="AM11" s="424" t="s">
        <v>367</v>
      </c>
      <c r="AN11" s="424"/>
      <c r="AO11" s="424"/>
      <c r="AP11" s="425"/>
      <c r="AQ11" s="115" t="s">
        <v>368</v>
      </c>
      <c r="AR11" s="241"/>
      <c r="AS11" s="241"/>
      <c r="AT11" s="260"/>
      <c r="AU11" s="242"/>
      <c r="AV11" s="242"/>
      <c r="AW11" s="242"/>
    </row>
    <row r="12" spans="1:49" ht="27.9" customHeight="1" x14ac:dyDescent="0.3">
      <c r="B12" s="45">
        <v>1</v>
      </c>
      <c r="C12" s="46">
        <v>2</v>
      </c>
      <c r="D12" s="426">
        <v>3</v>
      </c>
      <c r="E12" s="427"/>
      <c r="F12" s="233">
        <v>4</v>
      </c>
      <c r="G12" s="47">
        <v>5</v>
      </c>
      <c r="H12" s="47">
        <v>6</v>
      </c>
      <c r="I12" s="47">
        <v>7</v>
      </c>
      <c r="J12" s="426">
        <v>8</v>
      </c>
      <c r="K12" s="428"/>
      <c r="L12" s="428"/>
      <c r="M12" s="428"/>
      <c r="N12" s="427"/>
      <c r="O12" s="233">
        <v>9</v>
      </c>
      <c r="P12" s="232">
        <v>10</v>
      </c>
      <c r="Q12" s="426">
        <v>11</v>
      </c>
      <c r="R12" s="428"/>
      <c r="S12" s="428"/>
      <c r="T12" s="428"/>
      <c r="U12" s="428"/>
      <c r="V12" s="427"/>
      <c r="W12" s="48">
        <v>12</v>
      </c>
      <c r="X12" s="48">
        <v>13</v>
      </c>
      <c r="Y12" s="48">
        <v>14</v>
      </c>
      <c r="Z12" s="48">
        <v>15</v>
      </c>
      <c r="AA12" s="364">
        <v>16</v>
      </c>
      <c r="AB12" s="376">
        <v>17</v>
      </c>
      <c r="AC12" s="46">
        <v>18</v>
      </c>
      <c r="AD12" s="46">
        <v>19</v>
      </c>
      <c r="AE12" s="46">
        <v>20</v>
      </c>
      <c r="AF12" s="46">
        <v>21</v>
      </c>
      <c r="AG12" s="46">
        <v>22</v>
      </c>
      <c r="AH12" s="46">
        <v>23</v>
      </c>
      <c r="AI12" s="88">
        <v>24</v>
      </c>
      <c r="AJ12" s="88">
        <v>25</v>
      </c>
      <c r="AK12" s="88">
        <v>26</v>
      </c>
      <c r="AL12" s="46">
        <v>27</v>
      </c>
      <c r="AM12" s="429">
        <v>28</v>
      </c>
      <c r="AN12" s="429"/>
      <c r="AO12" s="429"/>
      <c r="AP12" s="430"/>
      <c r="AQ12" s="46">
        <v>29</v>
      </c>
    </row>
    <row r="13" spans="1:49" ht="90.75" customHeight="1" x14ac:dyDescent="0.3">
      <c r="A13" s="35" t="s">
        <v>1610</v>
      </c>
      <c r="B13" s="119" t="s">
        <v>3</v>
      </c>
      <c r="C13" s="119" t="s">
        <v>4</v>
      </c>
      <c r="D13" s="119" t="s">
        <v>258</v>
      </c>
      <c r="E13" s="119" t="s">
        <v>361</v>
      </c>
      <c r="F13" s="119" t="s">
        <v>5</v>
      </c>
      <c r="G13" s="119" t="s">
        <v>6</v>
      </c>
      <c r="H13" s="119" t="s">
        <v>7</v>
      </c>
      <c r="I13" s="119" t="s">
        <v>8</v>
      </c>
      <c r="J13" s="119" t="s">
        <v>168</v>
      </c>
      <c r="K13" s="119" t="s">
        <v>270</v>
      </c>
      <c r="L13" s="119" t="s">
        <v>10</v>
      </c>
      <c r="M13" s="119" t="s">
        <v>11</v>
      </c>
      <c r="N13" s="119" t="s">
        <v>471</v>
      </c>
      <c r="O13" s="119" t="s">
        <v>12</v>
      </c>
      <c r="P13" s="119" t="s">
        <v>360</v>
      </c>
      <c r="Q13" s="119" t="s">
        <v>385</v>
      </c>
      <c r="R13" s="119" t="s">
        <v>417</v>
      </c>
      <c r="S13" s="119" t="s">
        <v>354</v>
      </c>
      <c r="T13" s="119" t="s">
        <v>386</v>
      </c>
      <c r="U13" s="119" t="s">
        <v>387</v>
      </c>
      <c r="V13" s="119" t="s">
        <v>384</v>
      </c>
      <c r="W13" s="121" t="s">
        <v>13</v>
      </c>
      <c r="X13" s="121" t="s">
        <v>265</v>
      </c>
      <c r="Y13" s="121" t="s">
        <v>15</v>
      </c>
      <c r="Z13" s="121" t="s">
        <v>16</v>
      </c>
      <c r="AA13" s="365" t="s">
        <v>17</v>
      </c>
      <c r="AB13" s="377" t="s">
        <v>362</v>
      </c>
      <c r="AC13" s="119" t="s">
        <v>18</v>
      </c>
      <c r="AD13" s="119" t="s">
        <v>19</v>
      </c>
      <c r="AE13" s="119" t="s">
        <v>20</v>
      </c>
      <c r="AF13" s="119" t="s">
        <v>21</v>
      </c>
      <c r="AG13" s="121" t="s">
        <v>193</v>
      </c>
      <c r="AH13" s="119" t="s">
        <v>22</v>
      </c>
      <c r="AI13" s="119" t="s">
        <v>369</v>
      </c>
      <c r="AJ13" s="119" t="s">
        <v>253</v>
      </c>
      <c r="AK13" s="119" t="s">
        <v>256</v>
      </c>
      <c r="AL13" s="119" t="s">
        <v>255</v>
      </c>
      <c r="AM13" s="119" t="s">
        <v>23</v>
      </c>
      <c r="AN13" s="119" t="s">
        <v>24</v>
      </c>
      <c r="AO13" s="119" t="s">
        <v>25</v>
      </c>
      <c r="AP13" s="119" t="s">
        <v>26</v>
      </c>
      <c r="AQ13" s="119" t="s">
        <v>27</v>
      </c>
    </row>
    <row r="14" spans="1:49" s="263" customFormat="1" ht="27.9" customHeight="1" x14ac:dyDescent="0.3">
      <c r="A14" s="263">
        <v>1</v>
      </c>
      <c r="B14" s="138" t="s">
        <v>1145</v>
      </c>
      <c r="C14" s="138">
        <v>2021</v>
      </c>
      <c r="D14" s="138" t="s">
        <v>486</v>
      </c>
      <c r="E14" s="139" t="s">
        <v>487</v>
      </c>
      <c r="F14" s="140" t="s">
        <v>90</v>
      </c>
      <c r="G14" s="141" t="s">
        <v>29</v>
      </c>
      <c r="H14" s="142" t="s">
        <v>111</v>
      </c>
      <c r="I14" s="143" t="s">
        <v>488</v>
      </c>
      <c r="J14" s="144" t="s">
        <v>85</v>
      </c>
      <c r="K14" s="66" t="s">
        <v>268</v>
      </c>
      <c r="L14" s="145">
        <v>57</v>
      </c>
      <c r="M14" s="146" t="str">
        <f>IF(ISERROR(VLOOKUP(L14,Proposito_programa!$C$2:$E$59,2,FALSE))," ",VLOOKUP(L14,Proposito_programa!$C$2:$E$59,2,FALSE))</f>
        <v>Gestión pública local</v>
      </c>
      <c r="N14" s="146" t="str">
        <f>IF(ISERROR(VLOOKUP(L14,Proposito_programa!$C$2:$E$59,3,FALSE))," ",VLOOKUP(L14,Proposito_programa!$C$2:$E$59,3,FALSE))</f>
        <v>Propósito 5: Construir Bogotá - Región con gobierno abierto, transparente y ciudadanía consciente</v>
      </c>
      <c r="O14" s="147">
        <v>1696</v>
      </c>
      <c r="P14" s="205"/>
      <c r="Q14" s="149">
        <v>1030610164</v>
      </c>
      <c r="R14" s="150" t="s">
        <v>1146</v>
      </c>
      <c r="S14" s="149" t="s">
        <v>363</v>
      </c>
      <c r="T14" s="149"/>
      <c r="U14" s="151"/>
      <c r="V14" s="152"/>
      <c r="W14" s="153">
        <v>68000000</v>
      </c>
      <c r="X14" s="154"/>
      <c r="Y14" s="155">
        <v>1</v>
      </c>
      <c r="Z14" s="153">
        <v>6800000</v>
      </c>
      <c r="AA14" s="311">
        <f>+W14+X14+Z14</f>
        <v>74800000</v>
      </c>
      <c r="AB14" s="344">
        <v>73213333</v>
      </c>
      <c r="AC14" s="413">
        <v>44230</v>
      </c>
      <c r="AD14" s="157">
        <v>44235</v>
      </c>
      <c r="AE14" s="157">
        <v>44568</v>
      </c>
      <c r="AF14" s="208">
        <v>333</v>
      </c>
      <c r="AG14" s="208">
        <v>1</v>
      </c>
      <c r="AH14" s="158">
        <v>30</v>
      </c>
      <c r="AI14" s="159"/>
      <c r="AJ14" s="262"/>
      <c r="AK14" s="262"/>
      <c r="AL14" s="262"/>
      <c r="AM14" s="208"/>
      <c r="AN14" s="208" t="s">
        <v>1354</v>
      </c>
      <c r="AO14" s="208"/>
      <c r="AP14" s="208"/>
      <c r="AQ14" s="160">
        <f>IF(ISERROR(AB14/AA14),"-",(AB14/AA14))</f>
        <v>0.97878787433155079</v>
      </c>
      <c r="AR14" s="241"/>
      <c r="AS14" s="241"/>
      <c r="AT14" s="241"/>
      <c r="AU14" s="241"/>
      <c r="AV14" s="241"/>
      <c r="AW14" s="241"/>
    </row>
    <row r="15" spans="1:49" s="263" customFormat="1" ht="27.9" customHeight="1" x14ac:dyDescent="0.3">
      <c r="A15" s="263">
        <v>1</v>
      </c>
      <c r="B15" s="138" t="s">
        <v>489</v>
      </c>
      <c r="C15" s="138">
        <v>2021</v>
      </c>
      <c r="D15" s="138" t="s">
        <v>490</v>
      </c>
      <c r="E15" s="139" t="s">
        <v>491</v>
      </c>
      <c r="F15" s="140" t="s">
        <v>90</v>
      </c>
      <c r="G15" s="141" t="s">
        <v>29</v>
      </c>
      <c r="H15" s="142" t="s">
        <v>111</v>
      </c>
      <c r="I15" s="143" t="s">
        <v>492</v>
      </c>
      <c r="J15" s="144" t="s">
        <v>85</v>
      </c>
      <c r="K15" s="191" t="s">
        <v>268</v>
      </c>
      <c r="L15" s="145">
        <v>57</v>
      </c>
      <c r="M15" s="146" t="str">
        <f>IF(ISERROR(VLOOKUP(L15,Proposito_programa!$C$2:$E$59,2,FALSE))," ",VLOOKUP(L15,Proposito_programa!$C$2:$E$59,2,FALSE))</f>
        <v>Gestión pública local</v>
      </c>
      <c r="N15" s="146" t="str">
        <f>IF(ISERROR(VLOOKUP(L15,Proposito_programa!$C$2:$E$59,3,FALSE))," ",VLOOKUP(L15,Proposito_programa!$C$2:$E$59,3,FALSE))</f>
        <v>Propósito 5: Construir Bogotá - Región con gobierno abierto, transparente y ciudadanía consciente</v>
      </c>
      <c r="O15" s="147">
        <v>1696</v>
      </c>
      <c r="P15" s="205"/>
      <c r="Q15" s="149">
        <v>52967366</v>
      </c>
      <c r="R15" s="150" t="s">
        <v>1147</v>
      </c>
      <c r="S15" s="149" t="s">
        <v>363</v>
      </c>
      <c r="T15" s="149"/>
      <c r="U15" s="151"/>
      <c r="V15" s="152"/>
      <c r="W15" s="153">
        <v>75000000</v>
      </c>
      <c r="X15" s="154"/>
      <c r="Y15" s="155">
        <v>1</v>
      </c>
      <c r="Z15" s="153">
        <v>7500000</v>
      </c>
      <c r="AA15" s="311">
        <f>+W15+X15+Z15</f>
        <v>82500000</v>
      </c>
      <c r="AB15" s="344">
        <v>73250000</v>
      </c>
      <c r="AC15" s="413">
        <v>44230</v>
      </c>
      <c r="AD15" s="157">
        <v>44235</v>
      </c>
      <c r="AE15" s="157">
        <v>44568</v>
      </c>
      <c r="AF15" s="208">
        <v>333</v>
      </c>
      <c r="AG15" s="208">
        <v>1</v>
      </c>
      <c r="AH15" s="158">
        <v>30</v>
      </c>
      <c r="AI15" s="159"/>
      <c r="AJ15" s="262"/>
      <c r="AK15" s="262"/>
      <c r="AL15" s="262"/>
      <c r="AM15" s="208"/>
      <c r="AN15" s="208" t="s">
        <v>1354</v>
      </c>
      <c r="AO15" s="208"/>
      <c r="AP15" s="208"/>
      <c r="AQ15" s="160">
        <f t="shared" ref="AQ15:AQ78" si="0">IF(ISERROR(AB15/AA15),"-",(AB15/AA15))</f>
        <v>0.88787878787878793</v>
      </c>
      <c r="AR15" s="241"/>
      <c r="AS15" s="241"/>
      <c r="AT15" s="241"/>
      <c r="AU15" s="241"/>
      <c r="AV15" s="241"/>
      <c r="AW15" s="241"/>
    </row>
    <row r="16" spans="1:49" s="263" customFormat="1" ht="27.9" customHeight="1" x14ac:dyDescent="0.3">
      <c r="A16" s="263">
        <v>1</v>
      </c>
      <c r="B16" s="138" t="s">
        <v>493</v>
      </c>
      <c r="C16" s="138">
        <v>2021</v>
      </c>
      <c r="D16" s="138" t="s">
        <v>494</v>
      </c>
      <c r="E16" s="139" t="s">
        <v>495</v>
      </c>
      <c r="F16" s="140" t="s">
        <v>90</v>
      </c>
      <c r="G16" s="141" t="s">
        <v>29</v>
      </c>
      <c r="H16" s="142" t="s">
        <v>111</v>
      </c>
      <c r="I16" s="143" t="s">
        <v>496</v>
      </c>
      <c r="J16" s="144" t="s">
        <v>85</v>
      </c>
      <c r="K16" s="191" t="s">
        <v>268</v>
      </c>
      <c r="L16" s="145">
        <v>57</v>
      </c>
      <c r="M16" s="146" t="str">
        <f>IF(ISERROR(VLOOKUP(L16,Proposito_programa!$C$2:$E$59,2,FALSE))," ",VLOOKUP(L16,Proposito_programa!$C$2:$E$59,2,FALSE))</f>
        <v>Gestión pública local</v>
      </c>
      <c r="N16" s="146" t="str">
        <f>IF(ISERROR(VLOOKUP(L16,Proposito_programa!$C$2:$E$59,3,FALSE))," ",VLOOKUP(L16,Proposito_programa!$C$2:$E$59,3,FALSE))</f>
        <v>Propósito 5: Construir Bogotá - Región con gobierno abierto, transparente y ciudadanía consciente</v>
      </c>
      <c r="O16" s="147">
        <v>1696</v>
      </c>
      <c r="P16" s="205"/>
      <c r="Q16" s="149">
        <v>1075237430</v>
      </c>
      <c r="R16" s="150" t="s">
        <v>1302</v>
      </c>
      <c r="S16" s="149" t="s">
        <v>363</v>
      </c>
      <c r="T16" s="149"/>
      <c r="U16" s="151"/>
      <c r="V16" s="152"/>
      <c r="W16" s="153">
        <v>39000000</v>
      </c>
      <c r="X16" s="154"/>
      <c r="Y16" s="155">
        <v>1</v>
      </c>
      <c r="Z16" s="153">
        <v>3900000</v>
      </c>
      <c r="AA16" s="311">
        <f t="shared" ref="AA16:AB78" si="1">+W16+X16+Z16</f>
        <v>42900000</v>
      </c>
      <c r="AB16" s="344">
        <v>41600000</v>
      </c>
      <c r="AC16" s="413">
        <v>44230</v>
      </c>
      <c r="AD16" s="157">
        <v>44238</v>
      </c>
      <c r="AE16" s="157">
        <v>44571</v>
      </c>
      <c r="AF16" s="208">
        <v>333</v>
      </c>
      <c r="AG16" s="208">
        <v>1</v>
      </c>
      <c r="AH16" s="158">
        <v>30</v>
      </c>
      <c r="AI16" s="159"/>
      <c r="AJ16" s="262"/>
      <c r="AK16" s="262"/>
      <c r="AL16" s="262"/>
      <c r="AM16" s="208"/>
      <c r="AN16" s="208" t="s">
        <v>1354</v>
      </c>
      <c r="AO16" s="208"/>
      <c r="AP16" s="208"/>
      <c r="AQ16" s="160">
        <f t="shared" si="0"/>
        <v>0.96969696969696972</v>
      </c>
      <c r="AR16" s="241"/>
      <c r="AS16" s="241"/>
      <c r="AT16" s="241"/>
      <c r="AU16" s="241"/>
      <c r="AV16" s="241"/>
      <c r="AW16" s="241"/>
    </row>
    <row r="17" spans="1:49" s="263" customFormat="1" ht="27.9" customHeight="1" x14ac:dyDescent="0.3">
      <c r="A17" s="263">
        <v>1</v>
      </c>
      <c r="B17" s="138" t="s">
        <v>497</v>
      </c>
      <c r="C17" s="138">
        <v>2021</v>
      </c>
      <c r="D17" s="138" t="s">
        <v>498</v>
      </c>
      <c r="E17" s="139" t="s">
        <v>499</v>
      </c>
      <c r="F17" s="140" t="s">
        <v>90</v>
      </c>
      <c r="G17" s="141" t="s">
        <v>29</v>
      </c>
      <c r="H17" s="142" t="s">
        <v>111</v>
      </c>
      <c r="I17" s="143" t="s">
        <v>500</v>
      </c>
      <c r="J17" s="144" t="s">
        <v>85</v>
      </c>
      <c r="K17" s="191" t="s">
        <v>268</v>
      </c>
      <c r="L17" s="145">
        <v>57</v>
      </c>
      <c r="M17" s="146" t="str">
        <f>IF(ISERROR(VLOOKUP(L17,Proposito_programa!$C$2:$E$59,2,FALSE))," ",VLOOKUP(L17,Proposito_programa!$C$2:$E$59,2,FALSE))</f>
        <v>Gestión pública local</v>
      </c>
      <c r="N17" s="146" t="str">
        <f>IF(ISERROR(VLOOKUP(L17,Proposito_programa!$C$2:$E$59,3,FALSE))," ",VLOOKUP(L17,Proposito_programa!$C$2:$E$59,3,FALSE))</f>
        <v>Propósito 5: Construir Bogotá - Región con gobierno abierto, transparente y ciudadanía consciente</v>
      </c>
      <c r="O17" s="147">
        <v>1696</v>
      </c>
      <c r="P17" s="205"/>
      <c r="Q17" s="149">
        <v>39682218</v>
      </c>
      <c r="R17" s="150" t="s">
        <v>1148</v>
      </c>
      <c r="S17" s="149" t="s">
        <v>363</v>
      </c>
      <c r="T17" s="149"/>
      <c r="U17" s="151"/>
      <c r="V17" s="152"/>
      <c r="W17" s="153">
        <v>80000000</v>
      </c>
      <c r="X17" s="154"/>
      <c r="Y17" s="155">
        <v>1</v>
      </c>
      <c r="Z17" s="153">
        <v>8000000</v>
      </c>
      <c r="AA17" s="311">
        <f t="shared" si="1"/>
        <v>88000000</v>
      </c>
      <c r="AB17" s="344">
        <v>86133333</v>
      </c>
      <c r="AC17" s="413">
        <v>44231</v>
      </c>
      <c r="AD17" s="157">
        <v>44235</v>
      </c>
      <c r="AE17" s="157">
        <v>44568</v>
      </c>
      <c r="AF17" s="208">
        <v>333</v>
      </c>
      <c r="AG17" s="208">
        <v>1</v>
      </c>
      <c r="AH17" s="158">
        <v>30</v>
      </c>
      <c r="AI17" s="159"/>
      <c r="AJ17" s="262"/>
      <c r="AK17" s="262"/>
      <c r="AL17" s="262"/>
      <c r="AM17" s="208"/>
      <c r="AN17" s="208" t="s">
        <v>1354</v>
      </c>
      <c r="AO17" s="208"/>
      <c r="AP17" s="208"/>
      <c r="AQ17" s="160">
        <f t="shared" si="0"/>
        <v>0.97878787499999997</v>
      </c>
      <c r="AR17" s="241"/>
      <c r="AS17" s="241"/>
      <c r="AT17" s="241"/>
      <c r="AU17" s="241"/>
      <c r="AV17" s="241"/>
      <c r="AW17" s="241"/>
    </row>
    <row r="18" spans="1:49" s="263" customFormat="1" ht="27.9" customHeight="1" x14ac:dyDescent="0.3">
      <c r="A18" s="263">
        <v>1</v>
      </c>
      <c r="B18" s="138" t="s">
        <v>501</v>
      </c>
      <c r="C18" s="138">
        <v>2021</v>
      </c>
      <c r="D18" s="138" t="s">
        <v>502</v>
      </c>
      <c r="E18" s="139" t="s">
        <v>503</v>
      </c>
      <c r="F18" s="140" t="s">
        <v>90</v>
      </c>
      <c r="G18" s="141" t="s">
        <v>29</v>
      </c>
      <c r="H18" s="142" t="s">
        <v>111</v>
      </c>
      <c r="I18" s="143" t="s">
        <v>504</v>
      </c>
      <c r="J18" s="144" t="s">
        <v>85</v>
      </c>
      <c r="K18" s="191" t="s">
        <v>268</v>
      </c>
      <c r="L18" s="145">
        <v>57</v>
      </c>
      <c r="M18" s="146" t="str">
        <f>IF(ISERROR(VLOOKUP(L18,Proposito_programa!$C$2:$E$59,2,FALSE))," ",VLOOKUP(L18,Proposito_programa!$C$2:$E$59,2,FALSE))</f>
        <v>Gestión pública local</v>
      </c>
      <c r="N18" s="146" t="str">
        <f>IF(ISERROR(VLOOKUP(L18,Proposito_programa!$C$2:$E$59,3,FALSE))," ",VLOOKUP(L18,Proposito_programa!$C$2:$E$59,3,FALSE))</f>
        <v>Propósito 5: Construir Bogotá - Región con gobierno abierto, transparente y ciudadanía consciente</v>
      </c>
      <c r="O18" s="147">
        <v>1696</v>
      </c>
      <c r="P18" s="205"/>
      <c r="Q18" s="149">
        <v>1026253687</v>
      </c>
      <c r="R18" s="150" t="s">
        <v>1149</v>
      </c>
      <c r="S18" s="149" t="s">
        <v>363</v>
      </c>
      <c r="T18" s="149"/>
      <c r="U18" s="151"/>
      <c r="V18" s="152"/>
      <c r="W18" s="153">
        <v>39000000</v>
      </c>
      <c r="X18" s="154"/>
      <c r="Y18" s="155">
        <v>1</v>
      </c>
      <c r="Z18" s="153">
        <v>3900000</v>
      </c>
      <c r="AA18" s="311">
        <f t="shared" si="1"/>
        <v>42900000</v>
      </c>
      <c r="AB18" s="344">
        <v>37700000</v>
      </c>
      <c r="AC18" s="413">
        <v>44231</v>
      </c>
      <c r="AD18" s="157">
        <v>44238</v>
      </c>
      <c r="AE18" s="157">
        <v>44571</v>
      </c>
      <c r="AF18" s="208">
        <v>333</v>
      </c>
      <c r="AG18" s="208">
        <v>1</v>
      </c>
      <c r="AH18" s="158">
        <v>30</v>
      </c>
      <c r="AI18" s="159"/>
      <c r="AJ18" s="262"/>
      <c r="AK18" s="262"/>
      <c r="AL18" s="262"/>
      <c r="AM18" s="208"/>
      <c r="AN18" s="208" t="s">
        <v>1354</v>
      </c>
      <c r="AO18" s="208"/>
      <c r="AP18" s="208"/>
      <c r="AQ18" s="160">
        <f t="shared" si="0"/>
        <v>0.87878787878787878</v>
      </c>
      <c r="AR18" s="241"/>
      <c r="AS18" s="241"/>
      <c r="AT18" s="241"/>
      <c r="AU18" s="241"/>
      <c r="AV18" s="241"/>
      <c r="AW18" s="241"/>
    </row>
    <row r="19" spans="1:49" s="263" customFormat="1" ht="27.9" customHeight="1" x14ac:dyDescent="0.3">
      <c r="A19" s="263">
        <v>1</v>
      </c>
      <c r="B19" s="138" t="s">
        <v>505</v>
      </c>
      <c r="C19" s="138">
        <v>2021</v>
      </c>
      <c r="D19" s="138" t="s">
        <v>506</v>
      </c>
      <c r="E19" s="139" t="s">
        <v>507</v>
      </c>
      <c r="F19" s="140" t="s">
        <v>90</v>
      </c>
      <c r="G19" s="141" t="s">
        <v>29</v>
      </c>
      <c r="H19" s="142" t="s">
        <v>111</v>
      </c>
      <c r="I19" s="143" t="s">
        <v>508</v>
      </c>
      <c r="J19" s="144" t="s">
        <v>85</v>
      </c>
      <c r="K19" s="191" t="s">
        <v>268</v>
      </c>
      <c r="L19" s="145">
        <v>57</v>
      </c>
      <c r="M19" s="146" t="str">
        <f>IF(ISERROR(VLOOKUP(L19,Proposito_programa!$C$2:$E$59,2,FALSE))," ",VLOOKUP(L19,Proposito_programa!$C$2:$E$59,2,FALSE))</f>
        <v>Gestión pública local</v>
      </c>
      <c r="N19" s="146" t="str">
        <f>IF(ISERROR(VLOOKUP(L19,Proposito_programa!$C$2:$E$59,3,FALSE))," ",VLOOKUP(L19,Proposito_programa!$C$2:$E$59,3,FALSE))</f>
        <v>Propósito 5: Construir Bogotá - Región con gobierno abierto, transparente y ciudadanía consciente</v>
      </c>
      <c r="O19" s="147">
        <v>1696</v>
      </c>
      <c r="P19" s="205"/>
      <c r="Q19" s="149">
        <v>1019076465</v>
      </c>
      <c r="R19" s="150" t="s">
        <v>1150</v>
      </c>
      <c r="S19" s="149" t="s">
        <v>363</v>
      </c>
      <c r="T19" s="149"/>
      <c r="U19" s="151"/>
      <c r="V19" s="152"/>
      <c r="W19" s="153">
        <v>68000000</v>
      </c>
      <c r="X19" s="154"/>
      <c r="Y19" s="155">
        <v>1</v>
      </c>
      <c r="Z19" s="153">
        <v>6800000</v>
      </c>
      <c r="AA19" s="311">
        <f t="shared" si="1"/>
        <v>74800000</v>
      </c>
      <c r="AB19" s="344">
        <v>73213333</v>
      </c>
      <c r="AC19" s="413">
        <v>44230</v>
      </c>
      <c r="AD19" s="157">
        <v>44235</v>
      </c>
      <c r="AE19" s="157">
        <v>44568</v>
      </c>
      <c r="AF19" s="208">
        <v>333</v>
      </c>
      <c r="AG19" s="208">
        <v>1</v>
      </c>
      <c r="AH19" s="158">
        <v>30</v>
      </c>
      <c r="AI19" s="159"/>
      <c r="AJ19" s="262"/>
      <c r="AK19" s="262"/>
      <c r="AL19" s="262"/>
      <c r="AM19" s="208"/>
      <c r="AN19" s="208" t="s">
        <v>1354</v>
      </c>
      <c r="AO19" s="208"/>
      <c r="AP19" s="208"/>
      <c r="AQ19" s="160">
        <f t="shared" si="0"/>
        <v>0.97878787433155079</v>
      </c>
      <c r="AR19" s="241"/>
      <c r="AS19" s="241"/>
      <c r="AT19" s="241"/>
      <c r="AU19" s="241"/>
      <c r="AV19" s="241"/>
      <c r="AW19" s="241"/>
    </row>
    <row r="20" spans="1:49" s="263" customFormat="1" ht="27.9" customHeight="1" x14ac:dyDescent="0.3">
      <c r="A20" s="263">
        <v>1</v>
      </c>
      <c r="B20" s="138" t="s">
        <v>509</v>
      </c>
      <c r="C20" s="138">
        <v>2021</v>
      </c>
      <c r="D20" s="138" t="s">
        <v>510</v>
      </c>
      <c r="E20" s="139" t="s">
        <v>511</v>
      </c>
      <c r="F20" s="140" t="s">
        <v>90</v>
      </c>
      <c r="G20" s="141" t="s">
        <v>29</v>
      </c>
      <c r="H20" s="142" t="s">
        <v>111</v>
      </c>
      <c r="I20" s="143" t="s">
        <v>512</v>
      </c>
      <c r="J20" s="144" t="s">
        <v>85</v>
      </c>
      <c r="K20" s="191" t="s">
        <v>268</v>
      </c>
      <c r="L20" s="145">
        <v>57</v>
      </c>
      <c r="M20" s="146" t="str">
        <f>IF(ISERROR(VLOOKUP(L20,Proposito_programa!$C$2:$E$59,2,FALSE))," ",VLOOKUP(L20,Proposito_programa!$C$2:$E$59,2,FALSE))</f>
        <v>Gestión pública local</v>
      </c>
      <c r="N20" s="146" t="str">
        <f>IF(ISERROR(VLOOKUP(L20,Proposito_programa!$C$2:$E$59,3,FALSE))," ",VLOOKUP(L20,Proposito_programa!$C$2:$E$59,3,FALSE))</f>
        <v>Propósito 5: Construir Bogotá - Región con gobierno abierto, transparente y ciudadanía consciente</v>
      </c>
      <c r="O20" s="147">
        <v>1696</v>
      </c>
      <c r="P20" s="205"/>
      <c r="Q20" s="149">
        <v>1048205442</v>
      </c>
      <c r="R20" s="150" t="s">
        <v>1151</v>
      </c>
      <c r="S20" s="149" t="s">
        <v>363</v>
      </c>
      <c r="T20" s="149"/>
      <c r="U20" s="151"/>
      <c r="V20" s="152"/>
      <c r="W20" s="153">
        <v>57000000</v>
      </c>
      <c r="X20" s="154"/>
      <c r="Y20" s="155">
        <v>1</v>
      </c>
      <c r="Z20" s="153">
        <v>5700000</v>
      </c>
      <c r="AA20" s="311">
        <f t="shared" si="1"/>
        <v>62700000</v>
      </c>
      <c r="AB20" s="344">
        <v>61370000</v>
      </c>
      <c r="AC20" s="413">
        <v>44231</v>
      </c>
      <c r="AD20" s="157">
        <v>44235</v>
      </c>
      <c r="AE20" s="157">
        <v>44568</v>
      </c>
      <c r="AF20" s="208">
        <v>333</v>
      </c>
      <c r="AG20" s="208">
        <v>1</v>
      </c>
      <c r="AH20" s="158">
        <v>30</v>
      </c>
      <c r="AI20" s="159"/>
      <c r="AJ20" s="262"/>
      <c r="AK20" s="262"/>
      <c r="AL20" s="262"/>
      <c r="AM20" s="208"/>
      <c r="AN20" s="208" t="s">
        <v>1354</v>
      </c>
      <c r="AO20" s="208"/>
      <c r="AP20" s="208"/>
      <c r="AQ20" s="160">
        <f t="shared" si="0"/>
        <v>0.97878787878787876</v>
      </c>
      <c r="AR20" s="241"/>
      <c r="AS20" s="241"/>
      <c r="AT20" s="241"/>
      <c r="AU20" s="241"/>
      <c r="AV20" s="241"/>
      <c r="AW20" s="241"/>
    </row>
    <row r="21" spans="1:49" s="263" customFormat="1" ht="27.9" customHeight="1" x14ac:dyDescent="0.3">
      <c r="A21" s="263">
        <v>1</v>
      </c>
      <c r="B21" s="138" t="s">
        <v>513</v>
      </c>
      <c r="C21" s="138">
        <v>2021</v>
      </c>
      <c r="D21" s="138" t="s">
        <v>514</v>
      </c>
      <c r="E21" s="139" t="s">
        <v>515</v>
      </c>
      <c r="F21" s="140" t="s">
        <v>90</v>
      </c>
      <c r="G21" s="141" t="s">
        <v>29</v>
      </c>
      <c r="H21" s="142" t="s">
        <v>111</v>
      </c>
      <c r="I21" s="143" t="s">
        <v>516</v>
      </c>
      <c r="J21" s="144" t="s">
        <v>85</v>
      </c>
      <c r="K21" s="191" t="s">
        <v>268</v>
      </c>
      <c r="L21" s="145">
        <v>57</v>
      </c>
      <c r="M21" s="146" t="str">
        <f>IF(ISERROR(VLOOKUP(L21,Proposito_programa!$C$2:$E$59,2,FALSE))," ",VLOOKUP(L21,Proposito_programa!$C$2:$E$59,2,FALSE))</f>
        <v>Gestión pública local</v>
      </c>
      <c r="N21" s="146" t="str">
        <f>IF(ISERROR(VLOOKUP(L21,Proposito_programa!$C$2:$E$59,3,FALSE))," ",VLOOKUP(L21,Proposito_programa!$C$2:$E$59,3,FALSE))</f>
        <v>Propósito 5: Construir Bogotá - Región con gobierno abierto, transparente y ciudadanía consciente</v>
      </c>
      <c r="O21" s="147">
        <v>1696</v>
      </c>
      <c r="P21" s="205"/>
      <c r="Q21" s="149">
        <v>1019006008</v>
      </c>
      <c r="R21" s="150" t="s">
        <v>1152</v>
      </c>
      <c r="S21" s="149" t="s">
        <v>363</v>
      </c>
      <c r="T21" s="149"/>
      <c r="U21" s="151"/>
      <c r="V21" s="152"/>
      <c r="W21" s="153">
        <v>76000000</v>
      </c>
      <c r="X21" s="154"/>
      <c r="Y21" s="155">
        <v>1</v>
      </c>
      <c r="Z21" s="153">
        <v>7600000</v>
      </c>
      <c r="AA21" s="311">
        <f t="shared" si="1"/>
        <v>83600000</v>
      </c>
      <c r="AB21" s="344">
        <v>81826666</v>
      </c>
      <c r="AC21" s="413">
        <v>44231</v>
      </c>
      <c r="AD21" s="157">
        <v>44235</v>
      </c>
      <c r="AE21" s="157">
        <v>44568</v>
      </c>
      <c r="AF21" s="208">
        <v>333</v>
      </c>
      <c r="AG21" s="208">
        <v>1</v>
      </c>
      <c r="AH21" s="158">
        <v>30</v>
      </c>
      <c r="AI21" s="159"/>
      <c r="AJ21" s="262"/>
      <c r="AK21" s="262"/>
      <c r="AL21" s="262"/>
      <c r="AM21" s="208"/>
      <c r="AN21" s="208" t="s">
        <v>1354</v>
      </c>
      <c r="AO21" s="208"/>
      <c r="AP21" s="208"/>
      <c r="AQ21" s="160">
        <f t="shared" si="0"/>
        <v>0.97878787081339713</v>
      </c>
      <c r="AR21" s="241"/>
      <c r="AS21" s="241"/>
      <c r="AT21" s="241"/>
      <c r="AU21" s="241"/>
      <c r="AV21" s="241"/>
      <c r="AW21" s="241"/>
    </row>
    <row r="22" spans="1:49" s="263" customFormat="1" ht="27.9" customHeight="1" x14ac:dyDescent="0.3">
      <c r="A22" s="263">
        <v>1</v>
      </c>
      <c r="B22" s="138" t="s">
        <v>517</v>
      </c>
      <c r="C22" s="138">
        <v>2021</v>
      </c>
      <c r="D22" s="138" t="s">
        <v>518</v>
      </c>
      <c r="E22" s="139" t="s">
        <v>519</v>
      </c>
      <c r="F22" s="140" t="s">
        <v>90</v>
      </c>
      <c r="G22" s="141" t="s">
        <v>29</v>
      </c>
      <c r="H22" s="142" t="s">
        <v>111</v>
      </c>
      <c r="I22" s="143" t="s">
        <v>520</v>
      </c>
      <c r="J22" s="144" t="s">
        <v>85</v>
      </c>
      <c r="K22" s="191" t="s">
        <v>268</v>
      </c>
      <c r="L22" s="145">
        <v>57</v>
      </c>
      <c r="M22" s="146" t="str">
        <f>IF(ISERROR(VLOOKUP(L22,Proposito_programa!$C$2:$E$59,2,FALSE))," ",VLOOKUP(L22,Proposito_programa!$C$2:$E$59,2,FALSE))</f>
        <v>Gestión pública local</v>
      </c>
      <c r="N22" s="146" t="str">
        <f>IF(ISERROR(VLOOKUP(L22,Proposito_programa!$C$2:$E$59,3,FALSE))," ",VLOOKUP(L22,Proposito_programa!$C$2:$E$59,3,FALSE))</f>
        <v>Propósito 5: Construir Bogotá - Región con gobierno abierto, transparente y ciudadanía consciente</v>
      </c>
      <c r="O22" s="147">
        <v>1696</v>
      </c>
      <c r="P22" s="205"/>
      <c r="Q22" s="149">
        <v>1020796899</v>
      </c>
      <c r="R22" s="150" t="s">
        <v>1303</v>
      </c>
      <c r="S22" s="149" t="s">
        <v>363</v>
      </c>
      <c r="T22" s="149"/>
      <c r="U22" s="151"/>
      <c r="V22" s="152"/>
      <c r="W22" s="153">
        <v>57000000</v>
      </c>
      <c r="X22" s="154"/>
      <c r="Y22" s="155">
        <v>1</v>
      </c>
      <c r="Z22" s="153">
        <v>5700000</v>
      </c>
      <c r="AA22" s="311">
        <f t="shared" si="1"/>
        <v>62700000</v>
      </c>
      <c r="AB22" s="344">
        <v>61940000</v>
      </c>
      <c r="AC22" s="413">
        <v>44230</v>
      </c>
      <c r="AD22" s="157">
        <v>44232</v>
      </c>
      <c r="AE22" s="157">
        <v>44565</v>
      </c>
      <c r="AF22" s="208">
        <v>333</v>
      </c>
      <c r="AG22" s="208">
        <v>1</v>
      </c>
      <c r="AH22" s="158">
        <v>30</v>
      </c>
      <c r="AI22" s="159"/>
      <c r="AJ22" s="262"/>
      <c r="AK22" s="262"/>
      <c r="AL22" s="262"/>
      <c r="AM22" s="208"/>
      <c r="AN22" s="208" t="s">
        <v>1354</v>
      </c>
      <c r="AO22" s="208"/>
      <c r="AP22" s="208"/>
      <c r="AQ22" s="160">
        <f t="shared" si="0"/>
        <v>0.98787878787878791</v>
      </c>
      <c r="AR22" s="241"/>
      <c r="AS22" s="241"/>
      <c r="AT22" s="241"/>
      <c r="AU22" s="241"/>
      <c r="AV22" s="241"/>
      <c r="AW22" s="241"/>
    </row>
    <row r="23" spans="1:49" s="263" customFormat="1" ht="27.9" customHeight="1" x14ac:dyDescent="0.3">
      <c r="A23" s="263">
        <v>1</v>
      </c>
      <c r="B23" s="138" t="s">
        <v>521</v>
      </c>
      <c r="C23" s="138">
        <v>2021</v>
      </c>
      <c r="D23" s="138" t="s">
        <v>518</v>
      </c>
      <c r="E23" s="139" t="s">
        <v>519</v>
      </c>
      <c r="F23" s="140" t="s">
        <v>90</v>
      </c>
      <c r="G23" s="141" t="s">
        <v>29</v>
      </c>
      <c r="H23" s="142" t="s">
        <v>111</v>
      </c>
      <c r="I23" s="143" t="s">
        <v>520</v>
      </c>
      <c r="J23" s="144" t="s">
        <v>85</v>
      </c>
      <c r="K23" s="191" t="s">
        <v>268</v>
      </c>
      <c r="L23" s="145">
        <v>57</v>
      </c>
      <c r="M23" s="146" t="str">
        <f>IF(ISERROR(VLOOKUP(L23,Proposito_programa!$C$2:$E$59,2,FALSE))," ",VLOOKUP(L23,Proposito_programa!$C$2:$E$59,2,FALSE))</f>
        <v>Gestión pública local</v>
      </c>
      <c r="N23" s="146" t="str">
        <f>IF(ISERROR(VLOOKUP(L23,Proposito_programa!$C$2:$E$59,3,FALSE))," ",VLOOKUP(L23,Proposito_programa!$C$2:$E$59,3,FALSE))</f>
        <v>Propósito 5: Construir Bogotá - Región con gobierno abierto, transparente y ciudadanía consciente</v>
      </c>
      <c r="O23" s="147">
        <v>1696</v>
      </c>
      <c r="P23" s="205"/>
      <c r="Q23" s="149">
        <v>51657917</v>
      </c>
      <c r="R23" s="150" t="s">
        <v>1153</v>
      </c>
      <c r="S23" s="149" t="s">
        <v>363</v>
      </c>
      <c r="T23" s="149"/>
      <c r="U23" s="151"/>
      <c r="V23" s="152"/>
      <c r="W23" s="153">
        <v>57000000</v>
      </c>
      <c r="X23" s="154"/>
      <c r="Y23" s="155"/>
      <c r="Z23" s="153"/>
      <c r="AA23" s="311">
        <f t="shared" si="1"/>
        <v>57000000</v>
      </c>
      <c r="AB23" s="344">
        <v>50540000</v>
      </c>
      <c r="AC23" s="413">
        <v>44230</v>
      </c>
      <c r="AD23" s="157">
        <v>44232</v>
      </c>
      <c r="AE23" s="157">
        <v>44534</v>
      </c>
      <c r="AF23" s="208">
        <v>302</v>
      </c>
      <c r="AG23" s="262"/>
      <c r="AH23" s="158"/>
      <c r="AI23" s="159"/>
      <c r="AJ23" s="262"/>
      <c r="AK23" s="262"/>
      <c r="AL23" s="262"/>
      <c r="AM23" s="208"/>
      <c r="AN23" s="208"/>
      <c r="AO23" s="208" t="s">
        <v>1354</v>
      </c>
      <c r="AP23" s="208"/>
      <c r="AQ23" s="160">
        <f t="shared" si="0"/>
        <v>0.88666666666666671</v>
      </c>
      <c r="AR23" s="241"/>
      <c r="AS23" s="241"/>
      <c r="AT23" s="241"/>
      <c r="AU23" s="241"/>
      <c r="AV23" s="241"/>
      <c r="AW23" s="241"/>
    </row>
    <row r="24" spans="1:49" s="263" customFormat="1" ht="27.9" customHeight="1" x14ac:dyDescent="0.3">
      <c r="A24" s="263">
        <v>1</v>
      </c>
      <c r="B24" s="138" t="s">
        <v>522</v>
      </c>
      <c r="C24" s="138">
        <v>2021</v>
      </c>
      <c r="D24" s="138" t="s">
        <v>518</v>
      </c>
      <c r="E24" s="139" t="s">
        <v>519</v>
      </c>
      <c r="F24" s="140" t="s">
        <v>90</v>
      </c>
      <c r="G24" s="141" t="s">
        <v>29</v>
      </c>
      <c r="H24" s="142" t="s">
        <v>111</v>
      </c>
      <c r="I24" s="143" t="s">
        <v>520</v>
      </c>
      <c r="J24" s="144" t="s">
        <v>85</v>
      </c>
      <c r="K24" s="191" t="s">
        <v>268</v>
      </c>
      <c r="L24" s="145">
        <v>57</v>
      </c>
      <c r="M24" s="146" t="str">
        <f>IF(ISERROR(VLOOKUP(L24,Proposito_programa!$C$2:$E$59,2,FALSE))," ",VLOOKUP(L24,Proposito_programa!$C$2:$E$59,2,FALSE))</f>
        <v>Gestión pública local</v>
      </c>
      <c r="N24" s="146" t="str">
        <f>IF(ISERROR(VLOOKUP(L24,Proposito_programa!$C$2:$E$59,3,FALSE))," ",VLOOKUP(L24,Proposito_programa!$C$2:$E$59,3,FALSE))</f>
        <v>Propósito 5: Construir Bogotá - Región con gobierno abierto, transparente y ciudadanía consciente</v>
      </c>
      <c r="O24" s="147">
        <v>1696</v>
      </c>
      <c r="P24" s="205"/>
      <c r="Q24" s="149">
        <v>1023888264</v>
      </c>
      <c r="R24" s="150" t="s">
        <v>1154</v>
      </c>
      <c r="S24" s="149" t="s">
        <v>363</v>
      </c>
      <c r="T24" s="149"/>
      <c r="U24" s="151"/>
      <c r="V24" s="152"/>
      <c r="W24" s="153">
        <v>57000000</v>
      </c>
      <c r="X24" s="154"/>
      <c r="Y24" s="155"/>
      <c r="Z24" s="153"/>
      <c r="AA24" s="311">
        <f t="shared" si="1"/>
        <v>57000000</v>
      </c>
      <c r="AB24" s="344">
        <v>50540000</v>
      </c>
      <c r="AC24" s="413">
        <v>44230</v>
      </c>
      <c r="AD24" s="157">
        <v>44232</v>
      </c>
      <c r="AE24" s="157">
        <v>44534</v>
      </c>
      <c r="AF24" s="208">
        <v>302</v>
      </c>
      <c r="AG24" s="262"/>
      <c r="AH24" s="158"/>
      <c r="AI24" s="159"/>
      <c r="AJ24" s="262"/>
      <c r="AK24" s="262"/>
      <c r="AL24" s="262"/>
      <c r="AM24" s="208"/>
      <c r="AN24" s="208"/>
      <c r="AO24" s="208" t="s">
        <v>1354</v>
      </c>
      <c r="AP24" s="208"/>
      <c r="AQ24" s="160">
        <f t="shared" si="0"/>
        <v>0.88666666666666671</v>
      </c>
      <c r="AR24" s="241"/>
      <c r="AS24" s="241"/>
      <c r="AT24" s="241"/>
      <c r="AU24" s="241"/>
      <c r="AV24" s="241"/>
      <c r="AW24" s="241"/>
    </row>
    <row r="25" spans="1:49" s="263" customFormat="1" ht="27.9" customHeight="1" x14ac:dyDescent="0.3">
      <c r="A25" s="263">
        <v>1</v>
      </c>
      <c r="B25" s="138" t="s">
        <v>523</v>
      </c>
      <c r="C25" s="138">
        <v>2021</v>
      </c>
      <c r="D25" s="138" t="s">
        <v>524</v>
      </c>
      <c r="E25" s="139" t="s">
        <v>525</v>
      </c>
      <c r="F25" s="140" t="s">
        <v>90</v>
      </c>
      <c r="G25" s="141" t="s">
        <v>29</v>
      </c>
      <c r="H25" s="142" t="s">
        <v>111</v>
      </c>
      <c r="I25" s="143" t="s">
        <v>526</v>
      </c>
      <c r="J25" s="144" t="s">
        <v>85</v>
      </c>
      <c r="K25" s="191" t="s">
        <v>268</v>
      </c>
      <c r="L25" s="145">
        <v>23</v>
      </c>
      <c r="M25" s="146" t="str">
        <f>IF(ISERROR(VLOOKUP(L25,Proposito_programa!$C$2:$E$59,2,FALSE))," ",VLOOKUP(L25,Proposito_programa!$C$2:$E$59,2,FALSE))</f>
        <v>Bogotá rural</v>
      </c>
      <c r="N25" s="392" t="str">
        <f>IF(ISERROR(VLOOKUP(L25,[11]Proposito_programa!$C$2:$E$59,3,FALSE))," ",VLOOKUP(L25,[11]Proposito_programa!$C$2:$E$59,3,FALSE))</f>
        <v>Propósito 1: Hacer un nuevo contrato social para incrementar la inclusión social, productiva y política</v>
      </c>
      <c r="O25" s="147">
        <v>1634</v>
      </c>
      <c r="P25" s="205"/>
      <c r="Q25" s="149">
        <v>52155157</v>
      </c>
      <c r="R25" s="150" t="s">
        <v>1155</v>
      </c>
      <c r="S25" s="149" t="s">
        <v>363</v>
      </c>
      <c r="T25" s="149"/>
      <c r="U25" s="151"/>
      <c r="V25" s="152"/>
      <c r="W25" s="153">
        <v>76000000</v>
      </c>
      <c r="X25" s="154"/>
      <c r="Y25" s="155">
        <v>1</v>
      </c>
      <c r="Z25" s="153">
        <v>7600000</v>
      </c>
      <c r="AA25" s="311">
        <f t="shared" si="1"/>
        <v>83600000</v>
      </c>
      <c r="AB25" s="344">
        <v>66626667</v>
      </c>
      <c r="AC25" s="413">
        <v>44231</v>
      </c>
      <c r="AD25" s="157">
        <v>44235</v>
      </c>
      <c r="AE25" s="157">
        <v>44568</v>
      </c>
      <c r="AF25" s="208">
        <v>333</v>
      </c>
      <c r="AG25" s="208">
        <v>1</v>
      </c>
      <c r="AH25" s="158">
        <v>30</v>
      </c>
      <c r="AI25" s="159"/>
      <c r="AJ25" s="262"/>
      <c r="AK25" s="262"/>
      <c r="AL25" s="262"/>
      <c r="AM25" s="208"/>
      <c r="AN25" s="208" t="s">
        <v>1354</v>
      </c>
      <c r="AO25" s="208"/>
      <c r="AP25" s="208"/>
      <c r="AQ25" s="160">
        <f t="shared" si="0"/>
        <v>0.79696970095693775</v>
      </c>
      <c r="AR25" s="241"/>
      <c r="AS25" s="241"/>
      <c r="AT25" s="241"/>
      <c r="AU25" s="241"/>
      <c r="AV25" s="241"/>
      <c r="AW25" s="241"/>
    </row>
    <row r="26" spans="1:49" s="263" customFormat="1" ht="27.9" customHeight="1" x14ac:dyDescent="0.3">
      <c r="A26" s="263">
        <v>1</v>
      </c>
      <c r="B26" s="138" t="s">
        <v>527</v>
      </c>
      <c r="C26" s="138">
        <v>2021</v>
      </c>
      <c r="D26" s="138" t="s">
        <v>528</v>
      </c>
      <c r="E26" s="139" t="s">
        <v>529</v>
      </c>
      <c r="F26" s="140" t="s">
        <v>90</v>
      </c>
      <c r="G26" s="141" t="s">
        <v>29</v>
      </c>
      <c r="H26" s="142" t="s">
        <v>111</v>
      </c>
      <c r="I26" s="143" t="s">
        <v>530</v>
      </c>
      <c r="J26" s="144" t="s">
        <v>85</v>
      </c>
      <c r="K26" s="191" t="s">
        <v>268</v>
      </c>
      <c r="L26" s="145">
        <v>57</v>
      </c>
      <c r="M26" s="146" t="str">
        <f>IF(ISERROR(VLOOKUP(L26,Proposito_programa!$C$2:$E$59,2,FALSE))," ",VLOOKUP(L26,Proposito_programa!$C$2:$E$59,2,FALSE))</f>
        <v>Gestión pública local</v>
      </c>
      <c r="N26" s="146" t="str">
        <f>IF(ISERROR(VLOOKUP(L26,Proposito_programa!$C$2:$E$59,3,FALSE))," ",VLOOKUP(L26,Proposito_programa!$C$2:$E$59,3,FALSE))</f>
        <v>Propósito 5: Construir Bogotá - Región con gobierno abierto, transparente y ciudadanía consciente</v>
      </c>
      <c r="O26" s="147">
        <v>1696</v>
      </c>
      <c r="P26" s="205"/>
      <c r="Q26" s="149">
        <v>52380146</v>
      </c>
      <c r="R26" s="150" t="s">
        <v>1156</v>
      </c>
      <c r="S26" s="149" t="s">
        <v>363</v>
      </c>
      <c r="T26" s="149"/>
      <c r="U26" s="151"/>
      <c r="V26" s="152"/>
      <c r="W26" s="153">
        <v>70000000</v>
      </c>
      <c r="X26" s="154"/>
      <c r="Y26" s="155">
        <v>1</v>
      </c>
      <c r="Z26" s="153">
        <v>7000000</v>
      </c>
      <c r="AA26" s="311">
        <f t="shared" si="1"/>
        <v>77000000</v>
      </c>
      <c r="AB26" s="344">
        <v>75366667</v>
      </c>
      <c r="AC26" s="413">
        <v>44231</v>
      </c>
      <c r="AD26" s="157">
        <v>44235</v>
      </c>
      <c r="AE26" s="157">
        <v>44568</v>
      </c>
      <c r="AF26" s="208">
        <v>333</v>
      </c>
      <c r="AG26" s="208">
        <v>1</v>
      </c>
      <c r="AH26" s="158">
        <v>30</v>
      </c>
      <c r="AI26" s="159"/>
      <c r="AJ26" s="262"/>
      <c r="AK26" s="262"/>
      <c r="AL26" s="262"/>
      <c r="AM26" s="208"/>
      <c r="AN26" s="208" t="s">
        <v>1354</v>
      </c>
      <c r="AO26" s="208"/>
      <c r="AP26" s="208"/>
      <c r="AQ26" s="160">
        <f t="shared" si="0"/>
        <v>0.97878788311688314</v>
      </c>
      <c r="AR26" s="241"/>
      <c r="AS26" s="241"/>
      <c r="AT26" s="241"/>
      <c r="AU26" s="241"/>
      <c r="AV26" s="241"/>
      <c r="AW26" s="241"/>
    </row>
    <row r="27" spans="1:49" s="263" customFormat="1" ht="27.9" customHeight="1" x14ac:dyDescent="0.3">
      <c r="A27" s="263">
        <v>1</v>
      </c>
      <c r="B27" s="138" t="s">
        <v>531</v>
      </c>
      <c r="C27" s="138">
        <v>2021</v>
      </c>
      <c r="D27" s="138" t="s">
        <v>532</v>
      </c>
      <c r="E27" s="139" t="s">
        <v>533</v>
      </c>
      <c r="F27" s="140" t="s">
        <v>90</v>
      </c>
      <c r="G27" s="141" t="s">
        <v>29</v>
      </c>
      <c r="H27" s="142" t="s">
        <v>111</v>
      </c>
      <c r="I27" s="143" t="s">
        <v>534</v>
      </c>
      <c r="J27" s="144" t="s">
        <v>85</v>
      </c>
      <c r="K27" s="191" t="s">
        <v>268</v>
      </c>
      <c r="L27" s="145">
        <v>57</v>
      </c>
      <c r="M27" s="146" t="str">
        <f>IF(ISERROR(VLOOKUP(L27,Proposito_programa!$C$2:$E$59,2,FALSE))," ",VLOOKUP(L27,Proposito_programa!$C$2:$E$59,2,FALSE))</f>
        <v>Gestión pública local</v>
      </c>
      <c r="N27" s="146" t="str">
        <f>IF(ISERROR(VLOOKUP(L27,Proposito_programa!$C$2:$E$59,3,FALSE))," ",VLOOKUP(L27,Proposito_programa!$C$2:$E$59,3,FALSE))</f>
        <v>Propósito 5: Construir Bogotá - Región con gobierno abierto, transparente y ciudadanía consciente</v>
      </c>
      <c r="O27" s="147">
        <v>1696</v>
      </c>
      <c r="P27" s="205"/>
      <c r="Q27" s="149">
        <v>77183787</v>
      </c>
      <c r="R27" s="150" t="s">
        <v>1157</v>
      </c>
      <c r="S27" s="149" t="s">
        <v>363</v>
      </c>
      <c r="T27" s="149"/>
      <c r="U27" s="151"/>
      <c r="V27" s="152"/>
      <c r="W27" s="153">
        <v>68000000</v>
      </c>
      <c r="X27" s="154"/>
      <c r="Y27" s="155"/>
      <c r="Z27" s="153"/>
      <c r="AA27" s="311">
        <f t="shared" si="1"/>
        <v>68000000</v>
      </c>
      <c r="AB27" s="344">
        <v>68000000</v>
      </c>
      <c r="AC27" s="413">
        <v>44232</v>
      </c>
      <c r="AD27" s="157">
        <v>44235</v>
      </c>
      <c r="AE27" s="157">
        <v>44537</v>
      </c>
      <c r="AF27" s="208">
        <v>302</v>
      </c>
      <c r="AG27" s="262"/>
      <c r="AH27" s="158"/>
      <c r="AI27" s="159"/>
      <c r="AJ27" s="262"/>
      <c r="AK27" s="262"/>
      <c r="AL27" s="262"/>
      <c r="AM27" s="208"/>
      <c r="AN27" s="208"/>
      <c r="AO27" s="208" t="s">
        <v>1354</v>
      </c>
      <c r="AP27" s="208"/>
      <c r="AQ27" s="160">
        <f t="shared" si="0"/>
        <v>1</v>
      </c>
      <c r="AR27" s="241"/>
      <c r="AS27" s="241"/>
      <c r="AT27" s="241"/>
      <c r="AU27" s="241"/>
      <c r="AV27" s="241"/>
      <c r="AW27" s="241"/>
    </row>
    <row r="28" spans="1:49" s="263" customFormat="1" ht="27.9" customHeight="1" x14ac:dyDescent="0.3">
      <c r="A28" s="263">
        <v>1</v>
      </c>
      <c r="B28" s="138" t="s">
        <v>535</v>
      </c>
      <c r="C28" s="138">
        <v>2021</v>
      </c>
      <c r="D28" s="138" t="s">
        <v>536</v>
      </c>
      <c r="E28" s="139" t="s">
        <v>537</v>
      </c>
      <c r="F28" s="140" t="s">
        <v>90</v>
      </c>
      <c r="G28" s="141" t="s">
        <v>29</v>
      </c>
      <c r="H28" s="142" t="s">
        <v>111</v>
      </c>
      <c r="I28" s="143" t="s">
        <v>538</v>
      </c>
      <c r="J28" s="144" t="s">
        <v>85</v>
      </c>
      <c r="K28" s="191" t="s">
        <v>268</v>
      </c>
      <c r="L28" s="145">
        <v>18</v>
      </c>
      <c r="M28" s="146" t="str">
        <f>IF(ISERROR(VLOOKUP(L28,Proposito_programa!$C$2:$E$59,2,FALSE))," ",VLOOKUP(L28,Proposito_programa!$C$2:$E$59,2,FALSE))</f>
        <v>Cierre de brechas para la inclusión productiva urbano rural</v>
      </c>
      <c r="N28" s="392" t="str">
        <f>IF(ISERROR(VLOOKUP(L28,[11]Proposito_programa!$C$2:$E$59,3,FALSE))," ",VLOOKUP(L28,[11]Proposito_programa!$C$2:$E$59,3,FALSE))</f>
        <v>Propósito 1: Hacer un nuevo contrato social para incrementar la inclusión social, productiva y política</v>
      </c>
      <c r="O28" s="147">
        <v>1587</v>
      </c>
      <c r="P28" s="205"/>
      <c r="Q28" s="149">
        <v>9770381</v>
      </c>
      <c r="R28" s="150" t="s">
        <v>1304</v>
      </c>
      <c r="S28" s="149" t="s">
        <v>363</v>
      </c>
      <c r="T28" s="149"/>
      <c r="U28" s="151"/>
      <c r="V28" s="152"/>
      <c r="W28" s="153">
        <v>60000000</v>
      </c>
      <c r="X28" s="154"/>
      <c r="Y28" s="155">
        <v>1</v>
      </c>
      <c r="Z28" s="153">
        <v>6000000</v>
      </c>
      <c r="AA28" s="311">
        <f t="shared" si="1"/>
        <v>66000000</v>
      </c>
      <c r="AB28" s="344">
        <v>64200000</v>
      </c>
      <c r="AC28" s="413">
        <v>44232</v>
      </c>
      <c r="AD28" s="157">
        <v>44237</v>
      </c>
      <c r="AE28" s="157">
        <v>44570</v>
      </c>
      <c r="AF28" s="208">
        <v>333</v>
      </c>
      <c r="AG28" s="208">
        <v>1</v>
      </c>
      <c r="AH28" s="158">
        <v>30</v>
      </c>
      <c r="AI28" s="159"/>
      <c r="AJ28" s="262"/>
      <c r="AK28" s="262"/>
      <c r="AL28" s="262"/>
      <c r="AM28" s="208"/>
      <c r="AN28" s="208" t="s">
        <v>1354</v>
      </c>
      <c r="AO28" s="208"/>
      <c r="AP28" s="208"/>
      <c r="AQ28" s="160">
        <f t="shared" si="0"/>
        <v>0.97272727272727277</v>
      </c>
      <c r="AR28" s="241"/>
      <c r="AS28" s="241"/>
      <c r="AT28" s="241"/>
      <c r="AU28" s="241"/>
      <c r="AV28" s="241"/>
      <c r="AW28" s="241"/>
    </row>
    <row r="29" spans="1:49" s="263" customFormat="1" ht="27.9" customHeight="1" x14ac:dyDescent="0.3">
      <c r="A29" s="263">
        <v>1</v>
      </c>
      <c r="B29" s="138" t="s">
        <v>539</v>
      </c>
      <c r="C29" s="138">
        <v>2021</v>
      </c>
      <c r="D29" s="138" t="s">
        <v>540</v>
      </c>
      <c r="E29" s="139" t="s">
        <v>541</v>
      </c>
      <c r="F29" s="140" t="s">
        <v>90</v>
      </c>
      <c r="G29" s="141" t="s">
        <v>29</v>
      </c>
      <c r="H29" s="142" t="s">
        <v>111</v>
      </c>
      <c r="I29" s="143" t="s">
        <v>542</v>
      </c>
      <c r="J29" s="144" t="s">
        <v>85</v>
      </c>
      <c r="K29" s="191" t="s">
        <v>268</v>
      </c>
      <c r="L29" s="145">
        <v>57</v>
      </c>
      <c r="M29" s="146" t="str">
        <f>IF(ISERROR(VLOOKUP(L29,Proposito_programa!$C$2:$E$59,2,FALSE))," ",VLOOKUP(L29,Proposito_programa!$C$2:$E$59,2,FALSE))</f>
        <v>Gestión pública local</v>
      </c>
      <c r="N29" s="146" t="str">
        <f>IF(ISERROR(VLOOKUP(L29,Proposito_programa!$C$2:$E$59,3,FALSE))," ",VLOOKUP(L29,Proposito_programa!$C$2:$E$59,3,FALSE))</f>
        <v>Propósito 5: Construir Bogotá - Región con gobierno abierto, transparente y ciudadanía consciente</v>
      </c>
      <c r="O29" s="147">
        <v>1696</v>
      </c>
      <c r="P29" s="205"/>
      <c r="Q29" s="149">
        <v>1019088970</v>
      </c>
      <c r="R29" s="150" t="s">
        <v>1305</v>
      </c>
      <c r="S29" s="149" t="s">
        <v>363</v>
      </c>
      <c r="T29" s="149"/>
      <c r="U29" s="151"/>
      <c r="V29" s="152"/>
      <c r="W29" s="153">
        <v>60000000</v>
      </c>
      <c r="X29" s="154"/>
      <c r="Y29" s="155">
        <v>1</v>
      </c>
      <c r="Z29" s="153">
        <v>6000000</v>
      </c>
      <c r="AA29" s="311">
        <f t="shared" si="1"/>
        <v>66000000</v>
      </c>
      <c r="AB29" s="344">
        <v>58400000</v>
      </c>
      <c r="AC29" s="413">
        <v>44232</v>
      </c>
      <c r="AD29" s="157">
        <v>44236</v>
      </c>
      <c r="AE29" s="157">
        <v>44569</v>
      </c>
      <c r="AF29" s="208">
        <v>333</v>
      </c>
      <c r="AG29" s="208">
        <v>1</v>
      </c>
      <c r="AH29" s="158">
        <v>30</v>
      </c>
      <c r="AI29" s="159"/>
      <c r="AJ29" s="262"/>
      <c r="AK29" s="262"/>
      <c r="AL29" s="262"/>
      <c r="AM29" s="208"/>
      <c r="AN29" s="208" t="s">
        <v>1354</v>
      </c>
      <c r="AO29" s="208"/>
      <c r="AP29" s="208"/>
      <c r="AQ29" s="160">
        <f t="shared" si="0"/>
        <v>0.88484848484848488</v>
      </c>
      <c r="AR29" s="241"/>
      <c r="AS29" s="241"/>
      <c r="AT29" s="241"/>
      <c r="AU29" s="241"/>
      <c r="AV29" s="241"/>
      <c r="AW29" s="241"/>
    </row>
    <row r="30" spans="1:49" s="263" customFormat="1" ht="27.9" customHeight="1" x14ac:dyDescent="0.3">
      <c r="A30" s="263">
        <v>1</v>
      </c>
      <c r="B30" s="138" t="s">
        <v>543</v>
      </c>
      <c r="C30" s="138">
        <v>2021</v>
      </c>
      <c r="D30" s="138" t="s">
        <v>544</v>
      </c>
      <c r="E30" s="139" t="s">
        <v>545</v>
      </c>
      <c r="F30" s="140" t="s">
        <v>90</v>
      </c>
      <c r="G30" s="141" t="s">
        <v>29</v>
      </c>
      <c r="H30" s="142" t="s">
        <v>111</v>
      </c>
      <c r="I30" s="143" t="s">
        <v>546</v>
      </c>
      <c r="J30" s="144" t="s">
        <v>85</v>
      </c>
      <c r="K30" s="191" t="s">
        <v>268</v>
      </c>
      <c r="L30" s="145">
        <v>57</v>
      </c>
      <c r="M30" s="146" t="str">
        <f>IF(ISERROR(VLOOKUP(L30,Proposito_programa!$C$2:$E$59,2,FALSE))," ",VLOOKUP(L30,Proposito_programa!$C$2:$E$59,2,FALSE))</f>
        <v>Gestión pública local</v>
      </c>
      <c r="N30" s="146" t="str">
        <f>IF(ISERROR(VLOOKUP(L30,Proposito_programa!$C$2:$E$59,3,FALSE))," ",VLOOKUP(L30,Proposito_programa!$C$2:$E$59,3,FALSE))</f>
        <v>Propósito 5: Construir Bogotá - Región con gobierno abierto, transparente y ciudadanía consciente</v>
      </c>
      <c r="O30" s="147">
        <v>1696</v>
      </c>
      <c r="P30" s="205"/>
      <c r="Q30" s="149">
        <v>1020839818</v>
      </c>
      <c r="R30" s="150" t="s">
        <v>1158</v>
      </c>
      <c r="S30" s="149" t="s">
        <v>363</v>
      </c>
      <c r="T30" s="149"/>
      <c r="U30" s="151"/>
      <c r="V30" s="152"/>
      <c r="W30" s="153">
        <v>7800000</v>
      </c>
      <c r="X30" s="154"/>
      <c r="Y30" s="155"/>
      <c r="Z30" s="153"/>
      <c r="AA30" s="311">
        <f t="shared" si="1"/>
        <v>7800000</v>
      </c>
      <c r="AB30" s="344">
        <v>7800000</v>
      </c>
      <c r="AC30" s="413">
        <v>44236</v>
      </c>
      <c r="AD30" s="157">
        <v>44237</v>
      </c>
      <c r="AE30" s="157">
        <v>44325</v>
      </c>
      <c r="AF30" s="208">
        <v>88</v>
      </c>
      <c r="AG30" s="262"/>
      <c r="AH30" s="158"/>
      <c r="AI30" s="159"/>
      <c r="AJ30" s="262"/>
      <c r="AK30" s="262"/>
      <c r="AL30" s="262"/>
      <c r="AM30" s="208"/>
      <c r="AN30" s="208"/>
      <c r="AO30" s="208" t="s">
        <v>1354</v>
      </c>
      <c r="AP30" s="208"/>
      <c r="AQ30" s="160">
        <f t="shared" si="0"/>
        <v>1</v>
      </c>
      <c r="AR30" s="241"/>
      <c r="AS30" s="241"/>
      <c r="AT30" s="241"/>
      <c r="AU30" s="241"/>
      <c r="AV30" s="241"/>
      <c r="AW30" s="241"/>
    </row>
    <row r="31" spans="1:49" s="263" customFormat="1" ht="27.9" customHeight="1" x14ac:dyDescent="0.3">
      <c r="A31" s="263">
        <v>1</v>
      </c>
      <c r="B31" s="138" t="s">
        <v>547</v>
      </c>
      <c r="C31" s="138">
        <v>2021</v>
      </c>
      <c r="D31" s="138" t="s">
        <v>548</v>
      </c>
      <c r="E31" s="139" t="s">
        <v>549</v>
      </c>
      <c r="F31" s="140" t="s">
        <v>90</v>
      </c>
      <c r="G31" s="141" t="s">
        <v>29</v>
      </c>
      <c r="H31" s="142" t="s">
        <v>111</v>
      </c>
      <c r="I31" s="143" t="s">
        <v>550</v>
      </c>
      <c r="J31" s="144" t="s">
        <v>85</v>
      </c>
      <c r="K31" s="191" t="s">
        <v>268</v>
      </c>
      <c r="L31" s="145">
        <v>57</v>
      </c>
      <c r="M31" s="146" t="str">
        <f>IF(ISERROR(VLOOKUP(L31,Proposito_programa!$C$2:$E$59,2,FALSE))," ",VLOOKUP(L31,Proposito_programa!$C$2:$E$59,2,FALSE))</f>
        <v>Gestión pública local</v>
      </c>
      <c r="N31" s="146" t="str">
        <f>IF(ISERROR(VLOOKUP(L31,Proposito_programa!$C$2:$E$59,3,FALSE))," ",VLOOKUP(L31,Proposito_programa!$C$2:$E$59,3,FALSE))</f>
        <v>Propósito 5: Construir Bogotá - Región con gobierno abierto, transparente y ciudadanía consciente</v>
      </c>
      <c r="O31" s="147">
        <v>1696</v>
      </c>
      <c r="P31" s="205"/>
      <c r="Q31" s="149">
        <v>1032656249</v>
      </c>
      <c r="R31" s="150" t="s">
        <v>1159</v>
      </c>
      <c r="S31" s="149" t="s">
        <v>363</v>
      </c>
      <c r="T31" s="149"/>
      <c r="U31" s="151"/>
      <c r="V31" s="152"/>
      <c r="W31" s="153">
        <v>25500000</v>
      </c>
      <c r="X31" s="154"/>
      <c r="Y31" s="155">
        <v>1</v>
      </c>
      <c r="Z31" s="153">
        <v>2550000</v>
      </c>
      <c r="AA31" s="311">
        <f t="shared" si="1"/>
        <v>28050000</v>
      </c>
      <c r="AB31" s="344">
        <v>27200000</v>
      </c>
      <c r="AC31" s="413">
        <v>44237</v>
      </c>
      <c r="AD31" s="157">
        <v>44238</v>
      </c>
      <c r="AE31" s="157">
        <v>44571</v>
      </c>
      <c r="AF31" s="208">
        <v>333</v>
      </c>
      <c r="AG31" s="208">
        <v>1</v>
      </c>
      <c r="AH31" s="158">
        <v>30</v>
      </c>
      <c r="AI31" s="159"/>
      <c r="AJ31" s="262"/>
      <c r="AK31" s="262"/>
      <c r="AL31" s="262"/>
      <c r="AM31" s="208"/>
      <c r="AN31" s="208" t="s">
        <v>1354</v>
      </c>
      <c r="AO31" s="208"/>
      <c r="AP31" s="208"/>
      <c r="AQ31" s="160">
        <f t="shared" si="0"/>
        <v>0.96969696969696972</v>
      </c>
      <c r="AR31" s="241"/>
      <c r="AS31" s="241"/>
      <c r="AT31" s="241"/>
      <c r="AU31" s="241"/>
      <c r="AV31" s="241"/>
      <c r="AW31" s="241"/>
    </row>
    <row r="32" spans="1:49" s="263" customFormat="1" ht="27.9" customHeight="1" x14ac:dyDescent="0.3">
      <c r="A32" s="263">
        <v>1</v>
      </c>
      <c r="B32" s="138" t="s">
        <v>551</v>
      </c>
      <c r="C32" s="138">
        <v>2021</v>
      </c>
      <c r="D32" s="138" t="s">
        <v>548</v>
      </c>
      <c r="E32" s="139" t="s">
        <v>549</v>
      </c>
      <c r="F32" s="140" t="s">
        <v>90</v>
      </c>
      <c r="G32" s="141" t="s">
        <v>29</v>
      </c>
      <c r="H32" s="142" t="s">
        <v>111</v>
      </c>
      <c r="I32" s="143" t="s">
        <v>550</v>
      </c>
      <c r="J32" s="144" t="s">
        <v>85</v>
      </c>
      <c r="K32" s="191" t="s">
        <v>268</v>
      </c>
      <c r="L32" s="145">
        <v>57</v>
      </c>
      <c r="M32" s="146" t="str">
        <f>IF(ISERROR(VLOOKUP(L32,Proposito_programa!$C$2:$E$59,2,FALSE))," ",VLOOKUP(L32,Proposito_programa!$C$2:$E$59,2,FALSE))</f>
        <v>Gestión pública local</v>
      </c>
      <c r="N32" s="146" t="str">
        <f>IF(ISERROR(VLOOKUP(L32,Proposito_programa!$C$2:$E$59,3,FALSE))," ",VLOOKUP(L32,Proposito_programa!$C$2:$E$59,3,FALSE))</f>
        <v>Propósito 5: Construir Bogotá - Región con gobierno abierto, transparente y ciudadanía consciente</v>
      </c>
      <c r="O32" s="147">
        <v>1696</v>
      </c>
      <c r="P32" s="205"/>
      <c r="Q32" s="149">
        <v>1032656045</v>
      </c>
      <c r="R32" s="150" t="s">
        <v>1160</v>
      </c>
      <c r="S32" s="149" t="s">
        <v>363</v>
      </c>
      <c r="T32" s="149"/>
      <c r="U32" s="151"/>
      <c r="V32" s="152"/>
      <c r="W32" s="153">
        <v>25500000</v>
      </c>
      <c r="X32" s="154"/>
      <c r="Y32" s="155">
        <v>1</v>
      </c>
      <c r="Z32" s="153">
        <v>2550000</v>
      </c>
      <c r="AA32" s="311">
        <f t="shared" si="1"/>
        <v>28050000</v>
      </c>
      <c r="AB32" s="344">
        <v>24650000</v>
      </c>
      <c r="AC32" s="413">
        <v>44237</v>
      </c>
      <c r="AD32" s="157">
        <v>44238</v>
      </c>
      <c r="AE32" s="157">
        <v>44571</v>
      </c>
      <c r="AF32" s="208">
        <v>333</v>
      </c>
      <c r="AG32" s="208">
        <v>1</v>
      </c>
      <c r="AH32" s="158">
        <v>30</v>
      </c>
      <c r="AI32" s="159"/>
      <c r="AJ32" s="262"/>
      <c r="AK32" s="262"/>
      <c r="AL32" s="262"/>
      <c r="AM32" s="208"/>
      <c r="AN32" s="208" t="s">
        <v>1354</v>
      </c>
      <c r="AO32" s="208"/>
      <c r="AP32" s="208"/>
      <c r="AQ32" s="160">
        <f t="shared" si="0"/>
        <v>0.87878787878787878</v>
      </c>
      <c r="AR32" s="241"/>
      <c r="AS32" s="241"/>
      <c r="AT32" s="241"/>
      <c r="AU32" s="241"/>
      <c r="AV32" s="241"/>
      <c r="AW32" s="241"/>
    </row>
    <row r="33" spans="1:49" s="263" customFormat="1" ht="27.9" customHeight="1" x14ac:dyDescent="0.3">
      <c r="A33" s="263">
        <v>1</v>
      </c>
      <c r="B33" s="138" t="s">
        <v>552</v>
      </c>
      <c r="C33" s="138">
        <v>2021</v>
      </c>
      <c r="D33" s="138" t="s">
        <v>548</v>
      </c>
      <c r="E33" s="139" t="s">
        <v>549</v>
      </c>
      <c r="F33" s="140" t="s">
        <v>90</v>
      </c>
      <c r="G33" s="141" t="s">
        <v>29</v>
      </c>
      <c r="H33" s="142" t="s">
        <v>111</v>
      </c>
      <c r="I33" s="143" t="s">
        <v>550</v>
      </c>
      <c r="J33" s="144" t="s">
        <v>85</v>
      </c>
      <c r="K33" s="191" t="s">
        <v>268</v>
      </c>
      <c r="L33" s="145">
        <v>57</v>
      </c>
      <c r="M33" s="146" t="str">
        <f>IF(ISERROR(VLOOKUP(L33,Proposito_programa!$C$2:$E$59,2,FALSE))," ",VLOOKUP(L33,Proposito_programa!$C$2:$E$59,2,FALSE))</f>
        <v>Gestión pública local</v>
      </c>
      <c r="N33" s="146" t="str">
        <f>IF(ISERROR(VLOOKUP(L33,Proposito_programa!$C$2:$E$59,3,FALSE))," ",VLOOKUP(L33,Proposito_programa!$C$2:$E$59,3,FALSE))</f>
        <v>Propósito 5: Construir Bogotá - Región con gobierno abierto, transparente y ciudadanía consciente</v>
      </c>
      <c r="O33" s="147">
        <v>1696</v>
      </c>
      <c r="P33" s="205"/>
      <c r="Q33" s="149">
        <v>79816851</v>
      </c>
      <c r="R33" s="150" t="s">
        <v>1161</v>
      </c>
      <c r="S33" s="149" t="s">
        <v>363</v>
      </c>
      <c r="T33" s="149"/>
      <c r="U33" s="151"/>
      <c r="V33" s="152"/>
      <c r="W33" s="153">
        <v>25500000</v>
      </c>
      <c r="X33" s="154"/>
      <c r="Y33" s="155">
        <v>1</v>
      </c>
      <c r="Z33" s="153">
        <v>2550000</v>
      </c>
      <c r="AA33" s="311">
        <f t="shared" si="1"/>
        <v>28050000</v>
      </c>
      <c r="AB33" s="344">
        <v>27200000</v>
      </c>
      <c r="AC33" s="413">
        <v>44237</v>
      </c>
      <c r="AD33" s="157">
        <v>44238</v>
      </c>
      <c r="AE33" s="157">
        <v>44571</v>
      </c>
      <c r="AF33" s="208">
        <v>333</v>
      </c>
      <c r="AG33" s="208">
        <v>1</v>
      </c>
      <c r="AH33" s="158">
        <v>30</v>
      </c>
      <c r="AI33" s="159"/>
      <c r="AJ33" s="262"/>
      <c r="AK33" s="262"/>
      <c r="AL33" s="262"/>
      <c r="AM33" s="208"/>
      <c r="AN33" s="208" t="s">
        <v>1354</v>
      </c>
      <c r="AO33" s="208"/>
      <c r="AP33" s="208"/>
      <c r="AQ33" s="160">
        <f t="shared" si="0"/>
        <v>0.96969696969696972</v>
      </c>
      <c r="AR33" s="241"/>
      <c r="AS33" s="241"/>
      <c r="AT33" s="241"/>
      <c r="AU33" s="241"/>
      <c r="AV33" s="241"/>
      <c r="AW33" s="241"/>
    </row>
    <row r="34" spans="1:49" s="263" customFormat="1" ht="27.9" customHeight="1" x14ac:dyDescent="0.3">
      <c r="A34" s="263">
        <v>1</v>
      </c>
      <c r="B34" s="138" t="s">
        <v>553</v>
      </c>
      <c r="C34" s="138">
        <v>2021</v>
      </c>
      <c r="D34" s="138" t="s">
        <v>548</v>
      </c>
      <c r="E34" s="139" t="s">
        <v>549</v>
      </c>
      <c r="F34" s="140" t="s">
        <v>90</v>
      </c>
      <c r="G34" s="141" t="s">
        <v>29</v>
      </c>
      <c r="H34" s="142" t="s">
        <v>111</v>
      </c>
      <c r="I34" s="143" t="s">
        <v>550</v>
      </c>
      <c r="J34" s="144" t="s">
        <v>85</v>
      </c>
      <c r="K34" s="191" t="s">
        <v>268</v>
      </c>
      <c r="L34" s="145">
        <v>57</v>
      </c>
      <c r="M34" s="146" t="str">
        <f>IF(ISERROR(VLOOKUP(L34,Proposito_programa!$C$2:$E$59,2,FALSE))," ",VLOOKUP(L34,Proposito_programa!$C$2:$E$59,2,FALSE))</f>
        <v>Gestión pública local</v>
      </c>
      <c r="N34" s="146" t="str">
        <f>IF(ISERROR(VLOOKUP(L34,Proposito_programa!$C$2:$E$59,3,FALSE))," ",VLOOKUP(L34,Proposito_programa!$C$2:$E$59,3,FALSE))</f>
        <v>Propósito 5: Construir Bogotá - Región con gobierno abierto, transparente y ciudadanía consciente</v>
      </c>
      <c r="O34" s="147">
        <v>1696</v>
      </c>
      <c r="P34" s="205"/>
      <c r="Q34" s="149">
        <v>19271225</v>
      </c>
      <c r="R34" s="150" t="s">
        <v>1162</v>
      </c>
      <c r="S34" s="149" t="s">
        <v>363</v>
      </c>
      <c r="T34" s="149"/>
      <c r="U34" s="151"/>
      <c r="V34" s="152"/>
      <c r="W34" s="153">
        <v>25500000</v>
      </c>
      <c r="X34" s="154"/>
      <c r="Y34" s="155">
        <v>1</v>
      </c>
      <c r="Z34" s="153">
        <v>2550000</v>
      </c>
      <c r="AA34" s="311">
        <f t="shared" si="1"/>
        <v>28050000</v>
      </c>
      <c r="AB34" s="344">
        <v>27200000</v>
      </c>
      <c r="AC34" s="413">
        <v>44237</v>
      </c>
      <c r="AD34" s="157">
        <v>44238</v>
      </c>
      <c r="AE34" s="157">
        <v>44571</v>
      </c>
      <c r="AF34" s="208">
        <v>333</v>
      </c>
      <c r="AG34" s="208">
        <v>1</v>
      </c>
      <c r="AH34" s="158">
        <v>30</v>
      </c>
      <c r="AI34" s="159"/>
      <c r="AJ34" s="262"/>
      <c r="AK34" s="262"/>
      <c r="AL34" s="262"/>
      <c r="AM34" s="208"/>
      <c r="AN34" s="208" t="s">
        <v>1354</v>
      </c>
      <c r="AO34" s="208"/>
      <c r="AP34" s="208"/>
      <c r="AQ34" s="160">
        <f t="shared" si="0"/>
        <v>0.96969696969696972</v>
      </c>
      <c r="AR34" s="241"/>
      <c r="AS34" s="241"/>
      <c r="AT34" s="241"/>
      <c r="AU34" s="241"/>
      <c r="AV34" s="241"/>
      <c r="AW34" s="241"/>
    </row>
    <row r="35" spans="1:49" s="263" customFormat="1" ht="27.9" customHeight="1" x14ac:dyDescent="0.3">
      <c r="A35" s="263">
        <v>1</v>
      </c>
      <c r="B35" s="138" t="s">
        <v>554</v>
      </c>
      <c r="C35" s="138">
        <v>2021</v>
      </c>
      <c r="D35" s="138" t="s">
        <v>555</v>
      </c>
      <c r="E35" s="139" t="s">
        <v>556</v>
      </c>
      <c r="F35" s="140" t="s">
        <v>90</v>
      </c>
      <c r="G35" s="141" t="s">
        <v>29</v>
      </c>
      <c r="H35" s="142" t="s">
        <v>111</v>
      </c>
      <c r="I35" s="143" t="s">
        <v>550</v>
      </c>
      <c r="J35" s="144" t="s">
        <v>85</v>
      </c>
      <c r="K35" s="191" t="s">
        <v>268</v>
      </c>
      <c r="L35" s="145">
        <v>57</v>
      </c>
      <c r="M35" s="146" t="str">
        <f>IF(ISERROR(VLOOKUP(L35,Proposito_programa!$C$2:$E$59,2,FALSE))," ",VLOOKUP(L35,Proposito_programa!$C$2:$E$59,2,FALSE))</f>
        <v>Gestión pública local</v>
      </c>
      <c r="N35" s="146" t="str">
        <f>IF(ISERROR(VLOOKUP(L35,Proposito_programa!$C$2:$E$59,3,FALSE))," ",VLOOKUP(L35,Proposito_programa!$C$2:$E$59,3,FALSE))</f>
        <v>Propósito 5: Construir Bogotá - Región con gobierno abierto, transparente y ciudadanía consciente</v>
      </c>
      <c r="O35" s="147">
        <v>1696</v>
      </c>
      <c r="P35" s="205"/>
      <c r="Q35" s="149">
        <v>79632420</v>
      </c>
      <c r="R35" s="150" t="s">
        <v>1163</v>
      </c>
      <c r="S35" s="149" t="s">
        <v>363</v>
      </c>
      <c r="T35" s="149"/>
      <c r="U35" s="151"/>
      <c r="V35" s="152"/>
      <c r="W35" s="153">
        <v>25500000</v>
      </c>
      <c r="X35" s="154"/>
      <c r="Y35" s="155">
        <v>1</v>
      </c>
      <c r="Z35" s="153">
        <v>2550000</v>
      </c>
      <c r="AA35" s="311">
        <f t="shared" si="1"/>
        <v>28050000</v>
      </c>
      <c r="AB35" s="344">
        <v>27115000</v>
      </c>
      <c r="AC35" s="413">
        <v>44237</v>
      </c>
      <c r="AD35" s="157">
        <v>44239</v>
      </c>
      <c r="AE35" s="157">
        <v>44572</v>
      </c>
      <c r="AF35" s="208">
        <v>333</v>
      </c>
      <c r="AG35" s="208">
        <v>1</v>
      </c>
      <c r="AH35" s="158">
        <v>30</v>
      </c>
      <c r="AI35" s="159"/>
      <c r="AJ35" s="262"/>
      <c r="AK35" s="262"/>
      <c r="AL35" s="262"/>
      <c r="AM35" s="208"/>
      <c r="AN35" s="208" t="s">
        <v>1354</v>
      </c>
      <c r="AO35" s="208"/>
      <c r="AP35" s="208"/>
      <c r="AQ35" s="160">
        <f t="shared" si="0"/>
        <v>0.96666666666666667</v>
      </c>
      <c r="AR35" s="241"/>
      <c r="AS35" s="241"/>
      <c r="AT35" s="241"/>
      <c r="AU35" s="241"/>
      <c r="AV35" s="241"/>
      <c r="AW35" s="241"/>
    </row>
    <row r="36" spans="1:49" s="263" customFormat="1" ht="27.9" customHeight="1" x14ac:dyDescent="0.3">
      <c r="A36" s="263">
        <v>1</v>
      </c>
      <c r="B36" s="138" t="s">
        <v>557</v>
      </c>
      <c r="C36" s="138">
        <v>2021</v>
      </c>
      <c r="D36" s="138" t="s">
        <v>558</v>
      </c>
      <c r="E36" s="139" t="s">
        <v>559</v>
      </c>
      <c r="F36" s="140" t="s">
        <v>90</v>
      </c>
      <c r="G36" s="141" t="s">
        <v>29</v>
      </c>
      <c r="H36" s="142" t="s">
        <v>111</v>
      </c>
      <c r="I36" s="143" t="s">
        <v>560</v>
      </c>
      <c r="J36" s="144" t="s">
        <v>85</v>
      </c>
      <c r="K36" s="191" t="s">
        <v>268</v>
      </c>
      <c r="L36" s="145">
        <v>57</v>
      </c>
      <c r="M36" s="146" t="str">
        <f>IF(ISERROR(VLOOKUP(L36,Proposito_programa!$C$2:$E$59,2,FALSE))," ",VLOOKUP(L36,Proposito_programa!$C$2:$E$59,2,FALSE))</f>
        <v>Gestión pública local</v>
      </c>
      <c r="N36" s="146" t="str">
        <f>IF(ISERROR(VLOOKUP(L36,Proposito_programa!$C$2:$E$59,3,FALSE))," ",VLOOKUP(L36,Proposito_programa!$C$2:$E$59,3,FALSE))</f>
        <v>Propósito 5: Construir Bogotá - Región con gobierno abierto, transparente y ciudadanía consciente</v>
      </c>
      <c r="O36" s="147">
        <v>1696</v>
      </c>
      <c r="P36" s="205"/>
      <c r="Q36" s="149">
        <v>1030562593</v>
      </c>
      <c r="R36" s="150" t="s">
        <v>1164</v>
      </c>
      <c r="S36" s="149" t="s">
        <v>363</v>
      </c>
      <c r="T36" s="149"/>
      <c r="U36" s="151"/>
      <c r="V36" s="152"/>
      <c r="W36" s="153">
        <v>39000000</v>
      </c>
      <c r="X36" s="154"/>
      <c r="Y36" s="155">
        <v>1</v>
      </c>
      <c r="Z36" s="153">
        <v>3900000</v>
      </c>
      <c r="AA36" s="311">
        <f t="shared" si="1"/>
        <v>42900000</v>
      </c>
      <c r="AB36" s="344">
        <v>41470000</v>
      </c>
      <c r="AC36" s="413">
        <v>44238</v>
      </c>
      <c r="AD36" s="157">
        <v>44239</v>
      </c>
      <c r="AE36" s="157">
        <v>44572</v>
      </c>
      <c r="AF36" s="208">
        <v>333</v>
      </c>
      <c r="AG36" s="208">
        <v>1</v>
      </c>
      <c r="AH36" s="158">
        <v>30</v>
      </c>
      <c r="AI36" s="159"/>
      <c r="AJ36" s="262"/>
      <c r="AK36" s="262"/>
      <c r="AL36" s="262"/>
      <c r="AM36" s="208"/>
      <c r="AN36" s="208" t="s">
        <v>1354</v>
      </c>
      <c r="AO36" s="208"/>
      <c r="AP36" s="208"/>
      <c r="AQ36" s="160">
        <f t="shared" si="0"/>
        <v>0.96666666666666667</v>
      </c>
      <c r="AR36" s="241"/>
      <c r="AS36" s="241"/>
      <c r="AT36" s="241"/>
      <c r="AU36" s="241"/>
      <c r="AV36" s="241"/>
      <c r="AW36" s="241"/>
    </row>
    <row r="37" spans="1:49" s="263" customFormat="1" ht="27.9" customHeight="1" x14ac:dyDescent="0.3">
      <c r="A37" s="263">
        <v>1</v>
      </c>
      <c r="B37" s="138" t="s">
        <v>561</v>
      </c>
      <c r="C37" s="138">
        <v>2021</v>
      </c>
      <c r="D37" s="138" t="s">
        <v>562</v>
      </c>
      <c r="E37" s="139" t="s">
        <v>563</v>
      </c>
      <c r="F37" s="140" t="s">
        <v>90</v>
      </c>
      <c r="G37" s="141" t="s">
        <v>29</v>
      </c>
      <c r="H37" s="142" t="s">
        <v>111</v>
      </c>
      <c r="I37" s="143" t="s">
        <v>564</v>
      </c>
      <c r="J37" s="144" t="s">
        <v>85</v>
      </c>
      <c r="K37" s="191" t="s">
        <v>268</v>
      </c>
      <c r="L37" s="145">
        <v>6</v>
      </c>
      <c r="M37" s="146" t="str">
        <f>IF(ISERROR(VLOOKUP(L37,Proposito_programa!$C$2:$E$59,2,FALSE))," ",VLOOKUP(L37,Proposito_programa!$C$2:$E$59,2,FALSE))</f>
        <v>Sistema Distrital de Cuidado</v>
      </c>
      <c r="N37" s="392" t="str">
        <f>IF(ISERROR(VLOOKUP(L37,[11]Proposito_programa!$C$2:$E$59,3,FALSE))," ",VLOOKUP(L37,[11]Proposito_programa!$C$2:$E$59,3,FALSE))</f>
        <v>Propósito 1: Hacer un nuevo contrato social para incrementar la inclusión social, productiva y política</v>
      </c>
      <c r="O37" s="147">
        <v>1643</v>
      </c>
      <c r="P37" s="205"/>
      <c r="Q37" s="149">
        <v>1069737202</v>
      </c>
      <c r="R37" s="150" t="s">
        <v>1165</v>
      </c>
      <c r="S37" s="149" t="s">
        <v>363</v>
      </c>
      <c r="T37" s="149"/>
      <c r="U37" s="151"/>
      <c r="V37" s="152"/>
      <c r="W37" s="153">
        <v>39000000</v>
      </c>
      <c r="X37" s="154"/>
      <c r="Y37" s="155"/>
      <c r="Z37" s="153"/>
      <c r="AA37" s="311">
        <f t="shared" si="1"/>
        <v>39000000</v>
      </c>
      <c r="AB37" s="344">
        <v>29770000</v>
      </c>
      <c r="AC37" s="413">
        <v>44238</v>
      </c>
      <c r="AD37" s="157">
        <v>44239</v>
      </c>
      <c r="AE37" s="157">
        <v>44470</v>
      </c>
      <c r="AF37" s="208">
        <v>231</v>
      </c>
      <c r="AG37" s="262"/>
      <c r="AH37" s="158"/>
      <c r="AI37" s="159"/>
      <c r="AJ37" s="262"/>
      <c r="AK37" s="262"/>
      <c r="AL37" s="262"/>
      <c r="AM37" s="208"/>
      <c r="AN37" s="208"/>
      <c r="AO37" s="208" t="s">
        <v>1354</v>
      </c>
      <c r="AP37" s="208"/>
      <c r="AQ37" s="160">
        <f t="shared" si="0"/>
        <v>0.76333333333333331</v>
      </c>
      <c r="AR37" s="241"/>
      <c r="AS37" s="241"/>
      <c r="AT37" s="241"/>
      <c r="AU37" s="241"/>
      <c r="AV37" s="241"/>
      <c r="AW37" s="241"/>
    </row>
    <row r="38" spans="1:49" s="263" customFormat="1" ht="27.9" customHeight="1" x14ac:dyDescent="0.3">
      <c r="A38" s="263">
        <v>1</v>
      </c>
      <c r="B38" s="138" t="s">
        <v>565</v>
      </c>
      <c r="C38" s="138">
        <v>2021</v>
      </c>
      <c r="D38" s="138" t="s">
        <v>566</v>
      </c>
      <c r="E38" s="139" t="s">
        <v>567</v>
      </c>
      <c r="F38" s="140" t="s">
        <v>90</v>
      </c>
      <c r="G38" s="141" t="s">
        <v>29</v>
      </c>
      <c r="H38" s="142" t="s">
        <v>111</v>
      </c>
      <c r="I38" s="143" t="s">
        <v>568</v>
      </c>
      <c r="J38" s="144" t="s">
        <v>85</v>
      </c>
      <c r="K38" s="191" t="s">
        <v>268</v>
      </c>
      <c r="L38" s="145">
        <v>57</v>
      </c>
      <c r="M38" s="146" t="str">
        <f>IF(ISERROR(VLOOKUP(L38,Proposito_programa!$C$2:$E$59,2,FALSE))," ",VLOOKUP(L38,Proposito_programa!$C$2:$E$59,2,FALSE))</f>
        <v>Gestión pública local</v>
      </c>
      <c r="N38" s="146" t="str">
        <f>IF(ISERROR(VLOOKUP(L38,Proposito_programa!$C$2:$E$59,3,FALSE))," ",VLOOKUP(L38,Proposito_programa!$C$2:$E$59,3,FALSE))</f>
        <v>Propósito 5: Construir Bogotá - Región con gobierno abierto, transparente y ciudadanía consciente</v>
      </c>
      <c r="O38" s="147">
        <v>1696</v>
      </c>
      <c r="P38" s="205"/>
      <c r="Q38" s="149">
        <v>1022943098</v>
      </c>
      <c r="R38" s="150" t="s">
        <v>1356</v>
      </c>
      <c r="S38" s="149" t="s">
        <v>363</v>
      </c>
      <c r="T38" s="149"/>
      <c r="U38" s="151"/>
      <c r="V38" s="152"/>
      <c r="W38" s="153">
        <v>26000000</v>
      </c>
      <c r="X38" s="154"/>
      <c r="Y38" s="155"/>
      <c r="Z38" s="153"/>
      <c r="AA38" s="311">
        <f t="shared" si="1"/>
        <v>26000000</v>
      </c>
      <c r="AB38" s="344">
        <v>20799998</v>
      </c>
      <c r="AC38" s="413">
        <v>44242</v>
      </c>
      <c r="AD38" s="157">
        <v>44244</v>
      </c>
      <c r="AE38" s="157">
        <v>44546</v>
      </c>
      <c r="AF38" s="208">
        <v>302</v>
      </c>
      <c r="AG38" s="262"/>
      <c r="AH38" s="158"/>
      <c r="AI38" s="209">
        <v>1023019730</v>
      </c>
      <c r="AJ38" s="210" t="s">
        <v>1355</v>
      </c>
      <c r="AK38" s="211">
        <v>44334</v>
      </c>
      <c r="AL38" s="212">
        <v>18113334</v>
      </c>
      <c r="AM38" s="208"/>
      <c r="AN38" s="208"/>
      <c r="AO38" s="208" t="s">
        <v>1354</v>
      </c>
      <c r="AP38" s="208"/>
      <c r="AQ38" s="160">
        <f t="shared" si="0"/>
        <v>0.79999992307692303</v>
      </c>
      <c r="AR38" s="241"/>
      <c r="AS38" s="241"/>
      <c r="AT38" s="241"/>
      <c r="AU38" s="241"/>
      <c r="AV38" s="241"/>
      <c r="AW38" s="241"/>
    </row>
    <row r="39" spans="1:49" s="263" customFormat="1" ht="27.9" customHeight="1" x14ac:dyDescent="0.3">
      <c r="A39" s="263">
        <v>1</v>
      </c>
      <c r="B39" s="138" t="s">
        <v>569</v>
      </c>
      <c r="C39" s="138">
        <v>2021</v>
      </c>
      <c r="D39" s="138" t="s">
        <v>570</v>
      </c>
      <c r="E39" s="139" t="s">
        <v>571</v>
      </c>
      <c r="F39" s="140" t="s">
        <v>90</v>
      </c>
      <c r="G39" s="141" t="s">
        <v>29</v>
      </c>
      <c r="H39" s="142" t="s">
        <v>111</v>
      </c>
      <c r="I39" s="143" t="s">
        <v>572</v>
      </c>
      <c r="J39" s="144" t="s">
        <v>85</v>
      </c>
      <c r="K39" s="191" t="s">
        <v>268</v>
      </c>
      <c r="L39" s="145">
        <v>39</v>
      </c>
      <c r="M39" s="146" t="str">
        <f>IF(ISERROR(VLOOKUP(L39,Proposito_programa!$C$2:$E$59,2,FALSE))," ",VLOOKUP(L39,Proposito_programa!$C$2:$E$59,2,FALSE))</f>
        <v>Bogotá territorio de paz y atención integral a las víctimas del conflicto armado</v>
      </c>
      <c r="N39" s="391" t="str">
        <f>IF(ISERROR(VLOOKUP(L39,[12]Proposito_programa!$C$2:$E$59,3,FALSE))," ",VLOOKUP(L39,[12]Proposito_programa!$C$2:$E$59,3,FALSE))</f>
        <v>Propósito 3: Inspirar confianza y legitimidad para vivir sin miedo y ser epicentro de cultura ciudadana, paz y reconciliación</v>
      </c>
      <c r="O39" s="147">
        <v>1672</v>
      </c>
      <c r="P39" s="205"/>
      <c r="Q39" s="149">
        <v>1015436119</v>
      </c>
      <c r="R39" s="150" t="s">
        <v>1166</v>
      </c>
      <c r="S39" s="149" t="s">
        <v>363</v>
      </c>
      <c r="T39" s="149"/>
      <c r="U39" s="151"/>
      <c r="V39" s="152"/>
      <c r="W39" s="153">
        <v>68000000</v>
      </c>
      <c r="X39" s="154">
        <v>-54626667</v>
      </c>
      <c r="Y39" s="155"/>
      <c r="Z39" s="153"/>
      <c r="AA39" s="311">
        <f t="shared" si="1"/>
        <v>13373333</v>
      </c>
      <c r="AB39" s="344">
        <v>13373333</v>
      </c>
      <c r="AC39" s="413">
        <v>44243</v>
      </c>
      <c r="AD39" s="157">
        <v>44257</v>
      </c>
      <c r="AE39" s="157">
        <v>44317</v>
      </c>
      <c r="AF39" s="208">
        <v>60</v>
      </c>
      <c r="AG39" s="262"/>
      <c r="AH39" s="158"/>
      <c r="AI39" s="159"/>
      <c r="AJ39" s="262"/>
      <c r="AK39" s="262"/>
      <c r="AL39" s="262"/>
      <c r="AM39" s="208"/>
      <c r="AN39" s="208"/>
      <c r="AO39" s="208" t="s">
        <v>1354</v>
      </c>
      <c r="AP39" s="208"/>
      <c r="AQ39" s="160">
        <f t="shared" si="0"/>
        <v>1</v>
      </c>
      <c r="AR39" s="241"/>
      <c r="AS39" s="241"/>
      <c r="AT39" s="241"/>
      <c r="AU39" s="241"/>
      <c r="AV39" s="241"/>
      <c r="AW39" s="241"/>
    </row>
    <row r="40" spans="1:49" s="263" customFormat="1" ht="27.9" customHeight="1" x14ac:dyDescent="0.3">
      <c r="A40" s="263">
        <v>1</v>
      </c>
      <c r="B40" s="138" t="s">
        <v>573</v>
      </c>
      <c r="C40" s="138">
        <v>2021</v>
      </c>
      <c r="D40" s="138" t="s">
        <v>574</v>
      </c>
      <c r="E40" s="139" t="s">
        <v>575</v>
      </c>
      <c r="F40" s="140" t="s">
        <v>90</v>
      </c>
      <c r="G40" s="141" t="s">
        <v>29</v>
      </c>
      <c r="H40" s="142" t="s">
        <v>111</v>
      </c>
      <c r="I40" s="143" t="s">
        <v>576</v>
      </c>
      <c r="J40" s="144" t="s">
        <v>85</v>
      </c>
      <c r="K40" s="191" t="s">
        <v>268</v>
      </c>
      <c r="L40" s="145">
        <v>57</v>
      </c>
      <c r="M40" s="146" t="str">
        <f>IF(ISERROR(VLOOKUP(L40,Proposito_programa!$C$2:$E$59,2,FALSE))," ",VLOOKUP(L40,Proposito_programa!$C$2:$E$59,2,FALSE))</f>
        <v>Gestión pública local</v>
      </c>
      <c r="N40" s="146" t="str">
        <f>IF(ISERROR(VLOOKUP(L40,Proposito_programa!$C$2:$E$59,3,FALSE))," ",VLOOKUP(L40,Proposito_programa!$C$2:$E$59,3,FALSE))</f>
        <v>Propósito 5: Construir Bogotá - Región con gobierno abierto, transparente y ciudadanía consciente</v>
      </c>
      <c r="O40" s="147">
        <v>1696</v>
      </c>
      <c r="P40" s="205"/>
      <c r="Q40" s="149">
        <v>1023019741</v>
      </c>
      <c r="R40" s="150" t="s">
        <v>1167</v>
      </c>
      <c r="S40" s="149" t="s">
        <v>363</v>
      </c>
      <c r="T40" s="149"/>
      <c r="U40" s="151"/>
      <c r="V40" s="152"/>
      <c r="W40" s="153">
        <v>25000000</v>
      </c>
      <c r="X40" s="154"/>
      <c r="Y40" s="155">
        <v>1</v>
      </c>
      <c r="Z40" s="153">
        <v>2500000</v>
      </c>
      <c r="AA40" s="311">
        <f t="shared" si="1"/>
        <v>27500000</v>
      </c>
      <c r="AB40" s="344">
        <v>23583333</v>
      </c>
      <c r="AC40" s="413">
        <v>44244</v>
      </c>
      <c r="AD40" s="157">
        <v>44245</v>
      </c>
      <c r="AE40" s="157">
        <v>44578</v>
      </c>
      <c r="AF40" s="208">
        <v>333</v>
      </c>
      <c r="AG40" s="208">
        <v>1</v>
      </c>
      <c r="AH40" s="158">
        <v>30</v>
      </c>
      <c r="AI40" s="159"/>
      <c r="AJ40" s="262"/>
      <c r="AK40" s="262"/>
      <c r="AL40" s="262"/>
      <c r="AM40" s="208"/>
      <c r="AN40" s="208" t="s">
        <v>1354</v>
      </c>
      <c r="AO40" s="208"/>
      <c r="AP40" s="208"/>
      <c r="AQ40" s="160">
        <f t="shared" si="0"/>
        <v>0.8575757454545454</v>
      </c>
      <c r="AR40" s="241"/>
      <c r="AS40" s="241"/>
      <c r="AT40" s="241"/>
      <c r="AU40" s="241"/>
      <c r="AV40" s="241"/>
      <c r="AW40" s="241"/>
    </row>
    <row r="41" spans="1:49" s="263" customFormat="1" ht="27.9" customHeight="1" x14ac:dyDescent="0.3">
      <c r="A41" s="263">
        <v>1</v>
      </c>
      <c r="B41" s="138" t="s">
        <v>577</v>
      </c>
      <c r="C41" s="138">
        <v>2021</v>
      </c>
      <c r="D41" s="138" t="s">
        <v>578</v>
      </c>
      <c r="E41" s="139" t="s">
        <v>579</v>
      </c>
      <c r="F41" s="140" t="s">
        <v>90</v>
      </c>
      <c r="G41" s="141" t="s">
        <v>29</v>
      </c>
      <c r="H41" s="142" t="s">
        <v>111</v>
      </c>
      <c r="I41" s="143" t="s">
        <v>580</v>
      </c>
      <c r="J41" s="144" t="s">
        <v>85</v>
      </c>
      <c r="K41" s="191" t="s">
        <v>268</v>
      </c>
      <c r="L41" s="145">
        <v>1</v>
      </c>
      <c r="M41" s="146" t="str">
        <f>IF(ISERROR(VLOOKUP(L41,Proposito_programa!$C$2:$E$59,2,FALSE))," ",VLOOKUP(L41,Proposito_programa!$C$2:$E$59,2,FALSE))</f>
        <v>Subsidios y transferencias para la equidad</v>
      </c>
      <c r="N41" s="392" t="str">
        <f>IF(ISERROR(VLOOKUP(L41,[11]Proposito_programa!$C$2:$E$59,3,FALSE))," ",VLOOKUP(L41,[11]Proposito_programa!$C$2:$E$59,3,FALSE))</f>
        <v>Propósito 1: Hacer un nuevo contrato social para incrementar la inclusión social, productiva y política</v>
      </c>
      <c r="O41" s="147">
        <v>1583</v>
      </c>
      <c r="P41" s="205"/>
      <c r="Q41" s="149">
        <v>1023861638</v>
      </c>
      <c r="R41" s="150" t="s">
        <v>1168</v>
      </c>
      <c r="S41" s="149" t="s">
        <v>363</v>
      </c>
      <c r="T41" s="149"/>
      <c r="U41" s="151"/>
      <c r="V41" s="152"/>
      <c r="W41" s="153">
        <v>76000000</v>
      </c>
      <c r="X41" s="154"/>
      <c r="Y41" s="155">
        <v>1</v>
      </c>
      <c r="Z41" s="153">
        <v>7600000</v>
      </c>
      <c r="AA41" s="311">
        <f t="shared" si="1"/>
        <v>83600000</v>
      </c>
      <c r="AB41" s="344">
        <v>78026667</v>
      </c>
      <c r="AC41" s="413">
        <v>44243</v>
      </c>
      <c r="AD41" s="157">
        <v>44250</v>
      </c>
      <c r="AE41" s="157">
        <v>44583</v>
      </c>
      <c r="AF41" s="208">
        <v>333</v>
      </c>
      <c r="AG41" s="208">
        <v>1</v>
      </c>
      <c r="AH41" s="158">
        <v>30</v>
      </c>
      <c r="AI41" s="159"/>
      <c r="AJ41" s="262"/>
      <c r="AK41" s="262"/>
      <c r="AL41" s="262"/>
      <c r="AM41" s="208"/>
      <c r="AN41" s="208" t="s">
        <v>1354</v>
      </c>
      <c r="AO41" s="208"/>
      <c r="AP41" s="208"/>
      <c r="AQ41" s="160">
        <f t="shared" si="0"/>
        <v>0.93333333732057411</v>
      </c>
      <c r="AR41" s="241"/>
      <c r="AS41" s="241"/>
      <c r="AT41" s="241"/>
      <c r="AU41" s="241"/>
      <c r="AV41" s="241"/>
      <c r="AW41" s="241"/>
    </row>
    <row r="42" spans="1:49" s="263" customFormat="1" ht="27.9" customHeight="1" x14ac:dyDescent="0.3">
      <c r="A42" s="263">
        <v>1</v>
      </c>
      <c r="B42" s="138" t="s">
        <v>581</v>
      </c>
      <c r="C42" s="138">
        <v>2021</v>
      </c>
      <c r="D42" s="138" t="s">
        <v>582</v>
      </c>
      <c r="E42" s="139" t="s">
        <v>583</v>
      </c>
      <c r="F42" s="140" t="s">
        <v>90</v>
      </c>
      <c r="G42" s="141" t="s">
        <v>29</v>
      </c>
      <c r="H42" s="142" t="s">
        <v>111</v>
      </c>
      <c r="I42" s="143" t="s">
        <v>584</v>
      </c>
      <c r="J42" s="144" t="s">
        <v>85</v>
      </c>
      <c r="K42" s="191" t="s">
        <v>268</v>
      </c>
      <c r="L42" s="145">
        <v>57</v>
      </c>
      <c r="M42" s="146" t="str">
        <f>IF(ISERROR(VLOOKUP(L42,Proposito_programa!$C$2:$E$59,2,FALSE))," ",VLOOKUP(L42,Proposito_programa!$C$2:$E$59,2,FALSE))</f>
        <v>Gestión pública local</v>
      </c>
      <c r="N42" s="146" t="str">
        <f>IF(ISERROR(VLOOKUP(L42,Proposito_programa!$C$2:$E$59,3,FALSE))," ",VLOOKUP(L42,Proposito_programa!$C$2:$E$59,3,FALSE))</f>
        <v>Propósito 5: Construir Bogotá - Región con gobierno abierto, transparente y ciudadanía consciente</v>
      </c>
      <c r="O42" s="147">
        <v>1696</v>
      </c>
      <c r="P42" s="205"/>
      <c r="Q42" s="149">
        <v>79727160</v>
      </c>
      <c r="R42" s="150" t="s">
        <v>1169</v>
      </c>
      <c r="S42" s="149" t="s">
        <v>363</v>
      </c>
      <c r="T42" s="149"/>
      <c r="U42" s="151"/>
      <c r="V42" s="152"/>
      <c r="W42" s="153">
        <v>26000000</v>
      </c>
      <c r="X42" s="154"/>
      <c r="Y42" s="155"/>
      <c r="Z42" s="153"/>
      <c r="AA42" s="311">
        <f t="shared" si="1"/>
        <v>26000000</v>
      </c>
      <c r="AB42" s="344">
        <v>24526667</v>
      </c>
      <c r="AC42" s="413">
        <v>44244</v>
      </c>
      <c r="AD42" s="157">
        <v>44245</v>
      </c>
      <c r="AE42" s="157">
        <v>44547</v>
      </c>
      <c r="AF42" s="208">
        <v>302</v>
      </c>
      <c r="AG42" s="262"/>
      <c r="AH42" s="158"/>
      <c r="AI42" s="159"/>
      <c r="AJ42" s="262"/>
      <c r="AK42" s="262"/>
      <c r="AL42" s="262"/>
      <c r="AM42" s="208"/>
      <c r="AN42" s="208"/>
      <c r="AO42" s="208" t="s">
        <v>1354</v>
      </c>
      <c r="AP42" s="208"/>
      <c r="AQ42" s="160">
        <f t="shared" si="0"/>
        <v>0.94333334615384612</v>
      </c>
      <c r="AR42" s="241"/>
      <c r="AS42" s="241"/>
      <c r="AT42" s="241"/>
      <c r="AU42" s="241"/>
      <c r="AV42" s="241"/>
      <c r="AW42" s="241"/>
    </row>
    <row r="43" spans="1:49" s="263" customFormat="1" ht="27.9" customHeight="1" x14ac:dyDescent="0.3">
      <c r="A43" s="263">
        <v>1</v>
      </c>
      <c r="B43" s="138" t="s">
        <v>585</v>
      </c>
      <c r="C43" s="138">
        <v>2021</v>
      </c>
      <c r="D43" s="138" t="s">
        <v>586</v>
      </c>
      <c r="E43" s="139" t="s">
        <v>587</v>
      </c>
      <c r="F43" s="140" t="s">
        <v>90</v>
      </c>
      <c r="G43" s="141" t="s">
        <v>29</v>
      </c>
      <c r="H43" s="142" t="s">
        <v>111</v>
      </c>
      <c r="I43" s="143" t="s">
        <v>584</v>
      </c>
      <c r="J43" s="144" t="s">
        <v>85</v>
      </c>
      <c r="K43" s="191" t="s">
        <v>268</v>
      </c>
      <c r="L43" s="145">
        <v>57</v>
      </c>
      <c r="M43" s="146" t="str">
        <f>IF(ISERROR(VLOOKUP(L43,Proposito_programa!$C$2:$E$59,2,FALSE))," ",VLOOKUP(L43,Proposito_programa!$C$2:$E$59,2,FALSE))</f>
        <v>Gestión pública local</v>
      </c>
      <c r="N43" s="146" t="str">
        <f>IF(ISERROR(VLOOKUP(L43,Proposito_programa!$C$2:$E$59,3,FALSE))," ",VLOOKUP(L43,Proposito_programa!$C$2:$E$59,3,FALSE))</f>
        <v>Propósito 5: Construir Bogotá - Región con gobierno abierto, transparente y ciudadanía consciente</v>
      </c>
      <c r="O43" s="147">
        <v>1696</v>
      </c>
      <c r="P43" s="205"/>
      <c r="Q43" s="149">
        <v>11388875</v>
      </c>
      <c r="R43" s="150" t="s">
        <v>1170</v>
      </c>
      <c r="S43" s="149" t="s">
        <v>363</v>
      </c>
      <c r="T43" s="149"/>
      <c r="U43" s="151"/>
      <c r="V43" s="152"/>
      <c r="W43" s="153">
        <v>26000000</v>
      </c>
      <c r="X43" s="154"/>
      <c r="Y43" s="155">
        <v>1</v>
      </c>
      <c r="Z43" s="153">
        <v>2600000</v>
      </c>
      <c r="AA43" s="311">
        <f t="shared" si="1"/>
        <v>28600000</v>
      </c>
      <c r="AB43" s="344">
        <v>26000000</v>
      </c>
      <c r="AC43" s="413">
        <v>44244</v>
      </c>
      <c r="AD43" s="157">
        <v>44245</v>
      </c>
      <c r="AE43" s="157">
        <v>44578</v>
      </c>
      <c r="AF43" s="208">
        <v>333</v>
      </c>
      <c r="AG43" s="208">
        <v>1</v>
      </c>
      <c r="AH43" s="158">
        <v>30</v>
      </c>
      <c r="AI43" s="159"/>
      <c r="AJ43" s="262"/>
      <c r="AK43" s="262"/>
      <c r="AL43" s="262"/>
      <c r="AM43" s="208"/>
      <c r="AN43" s="208" t="s">
        <v>1354</v>
      </c>
      <c r="AO43" s="208"/>
      <c r="AP43" s="208"/>
      <c r="AQ43" s="160">
        <f t="shared" si="0"/>
        <v>0.90909090909090906</v>
      </c>
      <c r="AR43" s="241"/>
      <c r="AS43" s="241"/>
      <c r="AT43" s="241"/>
      <c r="AU43" s="241"/>
      <c r="AV43" s="241"/>
      <c r="AW43" s="241"/>
    </row>
    <row r="44" spans="1:49" s="263" customFormat="1" ht="27.9" customHeight="1" x14ac:dyDescent="0.3">
      <c r="A44" s="263">
        <v>1</v>
      </c>
      <c r="B44" s="138" t="s">
        <v>588</v>
      </c>
      <c r="C44" s="138">
        <v>2021</v>
      </c>
      <c r="D44" s="138" t="s">
        <v>589</v>
      </c>
      <c r="E44" s="139" t="s">
        <v>590</v>
      </c>
      <c r="F44" s="140" t="s">
        <v>90</v>
      </c>
      <c r="G44" s="141" t="s">
        <v>29</v>
      </c>
      <c r="H44" s="142" t="s">
        <v>111</v>
      </c>
      <c r="I44" s="143" t="s">
        <v>591</v>
      </c>
      <c r="J44" s="144" t="s">
        <v>85</v>
      </c>
      <c r="K44" s="191" t="s">
        <v>268</v>
      </c>
      <c r="L44" s="145">
        <v>57</v>
      </c>
      <c r="M44" s="146" t="str">
        <f>IF(ISERROR(VLOOKUP(L44,Proposito_programa!$C$2:$E$59,2,FALSE))," ",VLOOKUP(L44,Proposito_programa!$C$2:$E$59,2,FALSE))</f>
        <v>Gestión pública local</v>
      </c>
      <c r="N44" s="146" t="str">
        <f>IF(ISERROR(VLOOKUP(L44,Proposito_programa!$C$2:$E$59,3,FALSE))," ",VLOOKUP(L44,Proposito_programa!$C$2:$E$59,3,FALSE))</f>
        <v>Propósito 5: Construir Bogotá - Región con gobierno abierto, transparente y ciudadanía consciente</v>
      </c>
      <c r="O44" s="147">
        <v>1696</v>
      </c>
      <c r="P44" s="205"/>
      <c r="Q44" s="149">
        <v>1023015837</v>
      </c>
      <c r="R44" s="150" t="s">
        <v>1171</v>
      </c>
      <c r="S44" s="149" t="s">
        <v>363</v>
      </c>
      <c r="T44" s="149"/>
      <c r="U44" s="151"/>
      <c r="V44" s="152"/>
      <c r="W44" s="153">
        <v>25000000</v>
      </c>
      <c r="X44" s="154"/>
      <c r="Y44" s="155"/>
      <c r="Z44" s="153"/>
      <c r="AA44" s="311">
        <f>+W44+X44+Z44</f>
        <v>25000000</v>
      </c>
      <c r="AB44" s="344">
        <v>20583333</v>
      </c>
      <c r="AC44" s="413">
        <v>44245</v>
      </c>
      <c r="AD44" s="157">
        <v>44251</v>
      </c>
      <c r="AE44" s="157">
        <v>44553</v>
      </c>
      <c r="AF44" s="208">
        <v>302</v>
      </c>
      <c r="AG44" s="208"/>
      <c r="AH44" s="158"/>
      <c r="AI44" s="159"/>
      <c r="AJ44" s="262"/>
      <c r="AK44" s="262"/>
      <c r="AL44" s="262"/>
      <c r="AM44" s="208"/>
      <c r="AN44" s="208"/>
      <c r="AO44" s="208" t="s">
        <v>1354</v>
      </c>
      <c r="AP44" s="208"/>
      <c r="AQ44" s="160">
        <f t="shared" si="0"/>
        <v>0.82333332000000004</v>
      </c>
      <c r="AR44" s="241"/>
      <c r="AS44" s="241"/>
      <c r="AT44" s="241"/>
      <c r="AU44" s="241"/>
      <c r="AV44" s="241"/>
      <c r="AW44" s="241"/>
    </row>
    <row r="45" spans="1:49" s="263" customFormat="1" ht="27.9" customHeight="1" x14ac:dyDescent="0.3">
      <c r="A45" s="263">
        <v>1</v>
      </c>
      <c r="B45" s="138" t="s">
        <v>592</v>
      </c>
      <c r="C45" s="138">
        <v>2021</v>
      </c>
      <c r="D45" s="138" t="s">
        <v>593</v>
      </c>
      <c r="E45" s="139" t="s">
        <v>594</v>
      </c>
      <c r="F45" s="140" t="s">
        <v>90</v>
      </c>
      <c r="G45" s="141" t="s">
        <v>29</v>
      </c>
      <c r="H45" s="142" t="s">
        <v>111</v>
      </c>
      <c r="I45" s="143" t="s">
        <v>595</v>
      </c>
      <c r="J45" s="144" t="s">
        <v>85</v>
      </c>
      <c r="K45" s="191" t="s">
        <v>268</v>
      </c>
      <c r="L45" s="145">
        <v>57</v>
      </c>
      <c r="M45" s="146" t="str">
        <f>IF(ISERROR(VLOOKUP(L45,Proposito_programa!$C$2:$E$59,2,FALSE))," ",VLOOKUP(L45,Proposito_programa!$C$2:$E$59,2,FALSE))</f>
        <v>Gestión pública local</v>
      </c>
      <c r="N45" s="146" t="str">
        <f>IF(ISERROR(VLOOKUP(L45,Proposito_programa!$C$2:$E$59,3,FALSE))," ",VLOOKUP(L45,Proposito_programa!$C$2:$E$59,3,FALSE))</f>
        <v>Propósito 5: Construir Bogotá - Región con gobierno abierto, transparente y ciudadanía consciente</v>
      </c>
      <c r="O45" s="147">
        <v>1696</v>
      </c>
      <c r="P45" s="205"/>
      <c r="Q45" s="149">
        <v>80877733</v>
      </c>
      <c r="R45" s="150" t="s">
        <v>1172</v>
      </c>
      <c r="S45" s="149" t="s">
        <v>363</v>
      </c>
      <c r="T45" s="149"/>
      <c r="U45" s="151"/>
      <c r="V45" s="152"/>
      <c r="W45" s="153">
        <v>25500000</v>
      </c>
      <c r="X45" s="154"/>
      <c r="Y45" s="155">
        <v>1</v>
      </c>
      <c r="Z45" s="153">
        <v>2550000</v>
      </c>
      <c r="AA45" s="311">
        <f t="shared" si="1"/>
        <v>28050000</v>
      </c>
      <c r="AB45" s="344">
        <v>26520000</v>
      </c>
      <c r="AC45" s="413">
        <v>44245</v>
      </c>
      <c r="AD45" s="157">
        <v>44246</v>
      </c>
      <c r="AE45" s="157">
        <v>44579</v>
      </c>
      <c r="AF45" s="208">
        <v>333</v>
      </c>
      <c r="AG45" s="208">
        <v>1</v>
      </c>
      <c r="AH45" s="158">
        <v>30</v>
      </c>
      <c r="AI45" s="159"/>
      <c r="AJ45" s="262"/>
      <c r="AK45" s="262"/>
      <c r="AL45" s="262"/>
      <c r="AM45" s="208"/>
      <c r="AN45" s="208" t="s">
        <v>1354</v>
      </c>
      <c r="AO45" s="208"/>
      <c r="AP45" s="208"/>
      <c r="AQ45" s="160">
        <f t="shared" si="0"/>
        <v>0.94545454545454544</v>
      </c>
      <c r="AR45" s="241"/>
      <c r="AS45" s="241"/>
      <c r="AT45" s="241"/>
      <c r="AU45" s="241"/>
      <c r="AV45" s="241"/>
      <c r="AW45" s="241"/>
    </row>
    <row r="46" spans="1:49" s="263" customFormat="1" ht="27.9" customHeight="1" x14ac:dyDescent="0.3">
      <c r="A46" s="263">
        <v>1</v>
      </c>
      <c r="B46" s="138" t="s">
        <v>596</v>
      </c>
      <c r="C46" s="138">
        <v>2021</v>
      </c>
      <c r="D46" s="138" t="s">
        <v>597</v>
      </c>
      <c r="E46" s="139" t="s">
        <v>598</v>
      </c>
      <c r="F46" s="140" t="s">
        <v>90</v>
      </c>
      <c r="G46" s="141" t="s">
        <v>29</v>
      </c>
      <c r="H46" s="142" t="s">
        <v>111</v>
      </c>
      <c r="I46" s="143" t="s">
        <v>595</v>
      </c>
      <c r="J46" s="144" t="s">
        <v>85</v>
      </c>
      <c r="K46" s="191" t="s">
        <v>268</v>
      </c>
      <c r="L46" s="145">
        <v>57</v>
      </c>
      <c r="M46" s="146" t="str">
        <f>IF(ISERROR(VLOOKUP(L46,Proposito_programa!$C$2:$E$59,2,FALSE))," ",VLOOKUP(L46,Proposito_programa!$C$2:$E$59,2,FALSE))</f>
        <v>Gestión pública local</v>
      </c>
      <c r="N46" s="146" t="str">
        <f>IF(ISERROR(VLOOKUP(L46,Proposito_programa!$C$2:$E$59,3,FALSE))," ",VLOOKUP(L46,Proposito_programa!$C$2:$E$59,3,FALSE))</f>
        <v>Propósito 5: Construir Bogotá - Región con gobierno abierto, transparente y ciudadanía consciente</v>
      </c>
      <c r="O46" s="147">
        <v>1696</v>
      </c>
      <c r="P46" s="205"/>
      <c r="Q46" s="149">
        <v>11448287</v>
      </c>
      <c r="R46" s="150" t="s">
        <v>1173</v>
      </c>
      <c r="S46" s="149" t="s">
        <v>363</v>
      </c>
      <c r="T46" s="149"/>
      <c r="U46" s="151"/>
      <c r="V46" s="152"/>
      <c r="W46" s="153">
        <v>25500000</v>
      </c>
      <c r="X46" s="154"/>
      <c r="Y46" s="155">
        <v>1</v>
      </c>
      <c r="Z46" s="153">
        <v>2550000</v>
      </c>
      <c r="AA46" s="311">
        <f t="shared" si="1"/>
        <v>28050000</v>
      </c>
      <c r="AB46" s="344">
        <v>26095000</v>
      </c>
      <c r="AC46" s="413">
        <v>44246</v>
      </c>
      <c r="AD46" s="157">
        <v>44251</v>
      </c>
      <c r="AE46" s="157">
        <v>44584</v>
      </c>
      <c r="AF46" s="208">
        <v>333</v>
      </c>
      <c r="AG46" s="208">
        <v>1</v>
      </c>
      <c r="AH46" s="158">
        <v>30</v>
      </c>
      <c r="AI46" s="159"/>
      <c r="AJ46" s="262"/>
      <c r="AK46" s="262"/>
      <c r="AL46" s="262"/>
      <c r="AM46" s="208"/>
      <c r="AN46" s="208" t="s">
        <v>1354</v>
      </c>
      <c r="AO46" s="208"/>
      <c r="AP46" s="208"/>
      <c r="AQ46" s="160">
        <f t="shared" si="0"/>
        <v>0.9303030303030303</v>
      </c>
      <c r="AR46" s="241"/>
      <c r="AS46" s="241"/>
      <c r="AT46" s="241"/>
      <c r="AU46" s="241"/>
      <c r="AV46" s="241"/>
      <c r="AW46" s="241"/>
    </row>
    <row r="47" spans="1:49" s="263" customFormat="1" ht="27.9" customHeight="1" x14ac:dyDescent="0.3">
      <c r="A47" s="263">
        <v>1</v>
      </c>
      <c r="B47" s="138" t="s">
        <v>599</v>
      </c>
      <c r="C47" s="138">
        <v>2021</v>
      </c>
      <c r="D47" s="138" t="s">
        <v>597</v>
      </c>
      <c r="E47" s="139" t="s">
        <v>598</v>
      </c>
      <c r="F47" s="140" t="s">
        <v>90</v>
      </c>
      <c r="G47" s="141" t="s">
        <v>29</v>
      </c>
      <c r="H47" s="142" t="s">
        <v>111</v>
      </c>
      <c r="I47" s="143" t="s">
        <v>595</v>
      </c>
      <c r="J47" s="144" t="s">
        <v>85</v>
      </c>
      <c r="K47" s="191" t="s">
        <v>268</v>
      </c>
      <c r="L47" s="145">
        <v>57</v>
      </c>
      <c r="M47" s="146" t="str">
        <f>IF(ISERROR(VLOOKUP(L47,Proposito_programa!$C$2:$E$59,2,FALSE))," ",VLOOKUP(L47,Proposito_programa!$C$2:$E$59,2,FALSE))</f>
        <v>Gestión pública local</v>
      </c>
      <c r="N47" s="146" t="str">
        <f>IF(ISERROR(VLOOKUP(L47,Proposito_programa!$C$2:$E$59,3,FALSE))," ",VLOOKUP(L47,Proposito_programa!$C$2:$E$59,3,FALSE))</f>
        <v>Propósito 5: Construir Bogotá - Región con gobierno abierto, transparente y ciudadanía consciente</v>
      </c>
      <c r="O47" s="147">
        <v>1696</v>
      </c>
      <c r="P47" s="205"/>
      <c r="Q47" s="149">
        <v>1022924525</v>
      </c>
      <c r="R47" s="150" t="s">
        <v>1174</v>
      </c>
      <c r="S47" s="149" t="s">
        <v>363</v>
      </c>
      <c r="T47" s="149"/>
      <c r="U47" s="151"/>
      <c r="V47" s="152"/>
      <c r="W47" s="153">
        <v>25500000</v>
      </c>
      <c r="X47" s="154"/>
      <c r="Y47" s="155">
        <v>1</v>
      </c>
      <c r="Z47" s="153">
        <v>2550000</v>
      </c>
      <c r="AA47" s="311">
        <v>28050000</v>
      </c>
      <c r="AB47" s="344">
        <v>26095000</v>
      </c>
      <c r="AC47" s="413">
        <v>44246</v>
      </c>
      <c r="AD47" s="157">
        <v>44251</v>
      </c>
      <c r="AE47" s="157">
        <v>44584</v>
      </c>
      <c r="AF47" s="208">
        <v>333</v>
      </c>
      <c r="AG47" s="208">
        <v>1</v>
      </c>
      <c r="AH47" s="158">
        <v>30</v>
      </c>
      <c r="AI47" s="159"/>
      <c r="AJ47" s="262"/>
      <c r="AK47" s="262"/>
      <c r="AL47" s="262"/>
      <c r="AM47" s="208"/>
      <c r="AN47" s="208" t="s">
        <v>1354</v>
      </c>
      <c r="AO47" s="208"/>
      <c r="AP47" s="208"/>
      <c r="AQ47" s="160">
        <f t="shared" si="0"/>
        <v>0.9303030303030303</v>
      </c>
      <c r="AR47" s="241"/>
      <c r="AS47" s="241"/>
      <c r="AT47" s="241"/>
      <c r="AU47" s="241"/>
      <c r="AV47" s="241"/>
      <c r="AW47" s="241"/>
    </row>
    <row r="48" spans="1:49" s="263" customFormat="1" ht="27.9" customHeight="1" x14ac:dyDescent="0.3">
      <c r="A48" s="263">
        <v>1</v>
      </c>
      <c r="B48" s="138" t="s">
        <v>600</v>
      </c>
      <c r="C48" s="138">
        <v>2021</v>
      </c>
      <c r="D48" s="138" t="s">
        <v>601</v>
      </c>
      <c r="E48" s="139" t="s">
        <v>602</v>
      </c>
      <c r="F48" s="140" t="s">
        <v>90</v>
      </c>
      <c r="G48" s="141" t="s">
        <v>29</v>
      </c>
      <c r="H48" s="142" t="s">
        <v>111</v>
      </c>
      <c r="I48" s="143" t="s">
        <v>603</v>
      </c>
      <c r="J48" s="144" t="s">
        <v>85</v>
      </c>
      <c r="K48" s="191" t="s">
        <v>268</v>
      </c>
      <c r="L48" s="145">
        <v>55</v>
      </c>
      <c r="M48" s="146" t="str">
        <f>IF(ISERROR(VLOOKUP(L48,Proposito_programa!$C$2:$E$59,2,FALSE))," ",VLOOKUP(L48,Proposito_programa!$C$2:$E$59,2,FALSE))</f>
        <v>Fortalecimiento de cultura ciudadana y su institucionalidad</v>
      </c>
      <c r="N48" s="146" t="str">
        <f>IF(ISERROR(VLOOKUP(L48,Proposito_programa!$C$2:$E$59,3,FALSE))," ",VLOOKUP(L48,Proposito_programa!$C$2:$E$59,3,FALSE))</f>
        <v>Propósito 5: Construir Bogotá - Región con gobierno abierto, transparente y ciudadanía consciente</v>
      </c>
      <c r="O48" s="147">
        <v>1691</v>
      </c>
      <c r="P48" s="205"/>
      <c r="Q48" s="149">
        <v>1015415370</v>
      </c>
      <c r="R48" s="150" t="s">
        <v>1175</v>
      </c>
      <c r="S48" s="149" t="s">
        <v>363</v>
      </c>
      <c r="T48" s="149"/>
      <c r="U48" s="151"/>
      <c r="V48" s="152"/>
      <c r="W48" s="153">
        <v>57000000</v>
      </c>
      <c r="X48" s="154"/>
      <c r="Y48" s="155"/>
      <c r="Z48" s="153"/>
      <c r="AA48" s="311">
        <f t="shared" si="1"/>
        <v>57000000</v>
      </c>
      <c r="AB48" s="344">
        <v>57000000</v>
      </c>
      <c r="AC48" s="413">
        <v>44245</v>
      </c>
      <c r="AD48" s="157">
        <v>44250</v>
      </c>
      <c r="AE48" s="157">
        <v>44552</v>
      </c>
      <c r="AF48" s="208">
        <v>302</v>
      </c>
      <c r="AG48" s="262"/>
      <c r="AH48" s="158"/>
      <c r="AI48" s="159"/>
      <c r="AJ48" s="262"/>
      <c r="AK48" s="262"/>
      <c r="AL48" s="262"/>
      <c r="AM48" s="208"/>
      <c r="AN48" s="208"/>
      <c r="AO48" s="208" t="s">
        <v>1354</v>
      </c>
      <c r="AP48" s="208"/>
      <c r="AQ48" s="160">
        <f t="shared" si="0"/>
        <v>1</v>
      </c>
      <c r="AR48" s="241"/>
      <c r="AS48" s="241"/>
      <c r="AT48" s="241"/>
      <c r="AU48" s="241"/>
      <c r="AV48" s="241"/>
      <c r="AW48" s="241"/>
    </row>
    <row r="49" spans="1:49" s="263" customFormat="1" ht="16.5" customHeight="1" x14ac:dyDescent="0.3">
      <c r="A49" s="263">
        <v>1</v>
      </c>
      <c r="B49" s="138" t="s">
        <v>604</v>
      </c>
      <c r="C49" s="138">
        <v>2021</v>
      </c>
      <c r="D49" s="138" t="s">
        <v>605</v>
      </c>
      <c r="E49" s="139" t="s">
        <v>606</v>
      </c>
      <c r="F49" s="140" t="s">
        <v>90</v>
      </c>
      <c r="G49" s="141" t="s">
        <v>29</v>
      </c>
      <c r="H49" s="142" t="s">
        <v>111</v>
      </c>
      <c r="I49" s="143" t="s">
        <v>607</v>
      </c>
      <c r="J49" s="144" t="s">
        <v>85</v>
      </c>
      <c r="K49" s="191" t="s">
        <v>268</v>
      </c>
      <c r="L49" s="145">
        <v>54</v>
      </c>
      <c r="M49" s="146" t="str">
        <f>IF(ISERROR(VLOOKUP(L49,Proposito_programa!$C$2:$E$59,2,FALSE))," ",VLOOKUP(L49,Proposito_programa!$C$2:$E$59,2,FALSE))</f>
        <v>Transformación digital y gestión de TIC para un territorio inteligente</v>
      </c>
      <c r="N49" s="146" t="str">
        <f>IF(ISERROR(VLOOKUP(L49,Proposito_programa!$C$2:$E$59,3,FALSE))," ",VLOOKUP(L49,Proposito_programa!$C$2:$E$59,3,FALSE))</f>
        <v>Propósito 5: Construir Bogotá - Región con gobierno abierto, transparente y ciudadanía consciente</v>
      </c>
      <c r="O49" s="147">
        <v>1692</v>
      </c>
      <c r="P49" s="205"/>
      <c r="Q49" s="149">
        <v>79889352</v>
      </c>
      <c r="R49" s="150" t="s">
        <v>1176</v>
      </c>
      <c r="S49" s="149" t="s">
        <v>363</v>
      </c>
      <c r="T49" s="149"/>
      <c r="U49" s="151"/>
      <c r="V49" s="152"/>
      <c r="W49" s="153">
        <v>57000000</v>
      </c>
      <c r="X49" s="154"/>
      <c r="Y49" s="155">
        <v>1</v>
      </c>
      <c r="Z49" s="153">
        <v>2850000</v>
      </c>
      <c r="AA49" s="311">
        <f t="shared" si="1"/>
        <v>59850000</v>
      </c>
      <c r="AB49" s="344">
        <v>58710000</v>
      </c>
      <c r="AC49" s="413">
        <v>44245</v>
      </c>
      <c r="AD49" s="157">
        <v>44249</v>
      </c>
      <c r="AE49" s="157">
        <v>44566</v>
      </c>
      <c r="AF49" s="208">
        <v>317</v>
      </c>
      <c r="AG49" s="208">
        <v>1</v>
      </c>
      <c r="AH49" s="158">
        <v>15</v>
      </c>
      <c r="AI49" s="159"/>
      <c r="AJ49" s="262"/>
      <c r="AK49" s="262"/>
      <c r="AL49" s="262"/>
      <c r="AM49" s="208"/>
      <c r="AN49" s="208" t="s">
        <v>1354</v>
      </c>
      <c r="AO49" s="208"/>
      <c r="AP49" s="208"/>
      <c r="AQ49" s="160">
        <f t="shared" si="0"/>
        <v>0.98095238095238091</v>
      </c>
      <c r="AR49" s="241"/>
      <c r="AS49" s="241"/>
      <c r="AT49" s="241"/>
      <c r="AU49" s="241"/>
      <c r="AV49" s="241"/>
      <c r="AW49" s="241"/>
    </row>
    <row r="50" spans="1:49" s="263" customFormat="1" ht="27.9" customHeight="1" x14ac:dyDescent="0.3">
      <c r="A50" s="263">
        <v>1</v>
      </c>
      <c r="B50" s="138" t="s">
        <v>608</v>
      </c>
      <c r="C50" s="138">
        <v>2021</v>
      </c>
      <c r="D50" s="138" t="s">
        <v>609</v>
      </c>
      <c r="E50" s="139" t="s">
        <v>610</v>
      </c>
      <c r="F50" s="140" t="s">
        <v>90</v>
      </c>
      <c r="G50" s="141" t="s">
        <v>29</v>
      </c>
      <c r="H50" s="142" t="s">
        <v>111</v>
      </c>
      <c r="I50" s="143" t="s">
        <v>611</v>
      </c>
      <c r="J50" s="144" t="s">
        <v>85</v>
      </c>
      <c r="K50" s="191" t="s">
        <v>268</v>
      </c>
      <c r="L50" s="145">
        <v>40</v>
      </c>
      <c r="M50" s="146" t="str">
        <f>IF(ISERROR(VLOOKUP(L50,Proposito_programa!$C$2:$E$59,2,FALSE))," ",VLOOKUP(L50,Proposito_programa!$C$2:$E$59,2,FALSE))</f>
        <v>Más mujeres viven una vida libre de violencias, se sienten seguras y acceden con confianza al sistema de justicia</v>
      </c>
      <c r="N50" s="391" t="str">
        <f>IF(ISERROR(VLOOKUP(L50,[12]Proposito_programa!$C$2:$E$59,3,FALSE))," ",VLOOKUP(L50,[12]Proposito_programa!$C$2:$E$59,3,FALSE))</f>
        <v>Propósito 3: Inspirar confianza y legitimidad para vivir sin miedo y ser epicentro de cultura ciudadana, paz y reconciliación</v>
      </c>
      <c r="O50" s="147">
        <v>1674</v>
      </c>
      <c r="P50" s="205"/>
      <c r="Q50" s="149">
        <v>52008301</v>
      </c>
      <c r="R50" s="150" t="s">
        <v>1177</v>
      </c>
      <c r="S50" s="149" t="s">
        <v>363</v>
      </c>
      <c r="T50" s="149"/>
      <c r="U50" s="151"/>
      <c r="V50" s="152"/>
      <c r="W50" s="153">
        <v>57000000</v>
      </c>
      <c r="X50" s="154"/>
      <c r="Y50" s="155"/>
      <c r="Z50" s="153"/>
      <c r="AA50" s="311">
        <f t="shared" si="1"/>
        <v>57000000</v>
      </c>
      <c r="AB50" s="344">
        <v>53010000</v>
      </c>
      <c r="AC50" s="413">
        <v>44245</v>
      </c>
      <c r="AD50" s="157">
        <v>44249</v>
      </c>
      <c r="AE50" s="157">
        <v>44551</v>
      </c>
      <c r="AF50" s="208">
        <v>302</v>
      </c>
      <c r="AG50" s="262"/>
      <c r="AH50" s="158"/>
      <c r="AI50" s="159"/>
      <c r="AJ50" s="262"/>
      <c r="AK50" s="262"/>
      <c r="AL50" s="262"/>
      <c r="AM50" s="208"/>
      <c r="AN50" s="208"/>
      <c r="AO50" s="208" t="s">
        <v>1354</v>
      </c>
      <c r="AP50" s="208"/>
      <c r="AQ50" s="160">
        <f t="shared" si="0"/>
        <v>0.93</v>
      </c>
      <c r="AR50" s="241"/>
      <c r="AS50" s="241"/>
      <c r="AT50" s="241"/>
      <c r="AU50" s="241"/>
      <c r="AV50" s="241"/>
      <c r="AW50" s="241"/>
    </row>
    <row r="51" spans="1:49" s="263" customFormat="1" ht="27.9" customHeight="1" x14ac:dyDescent="0.3">
      <c r="A51" s="263">
        <v>1</v>
      </c>
      <c r="B51" s="138" t="s">
        <v>612</v>
      </c>
      <c r="C51" s="138">
        <v>2021</v>
      </c>
      <c r="D51" s="138" t="s">
        <v>613</v>
      </c>
      <c r="E51" s="139" t="s">
        <v>614</v>
      </c>
      <c r="F51" s="140" t="s">
        <v>90</v>
      </c>
      <c r="G51" s="141" t="s">
        <v>29</v>
      </c>
      <c r="H51" s="142" t="s">
        <v>111</v>
      </c>
      <c r="I51" s="143" t="s">
        <v>595</v>
      </c>
      <c r="J51" s="144" t="s">
        <v>85</v>
      </c>
      <c r="K51" s="191" t="s">
        <v>268</v>
      </c>
      <c r="L51" s="145">
        <v>57</v>
      </c>
      <c r="M51" s="146" t="str">
        <f>IF(ISERROR(VLOOKUP(L51,Proposito_programa!$C$2:$E$59,2,FALSE))," ",VLOOKUP(L51,Proposito_programa!$C$2:$E$59,2,FALSE))</f>
        <v>Gestión pública local</v>
      </c>
      <c r="N51" s="146" t="str">
        <f>IF(ISERROR(VLOOKUP(L51,Proposito_programa!$C$2:$E$59,3,FALSE))," ",VLOOKUP(L51,Proposito_programa!$C$2:$E$59,3,FALSE))</f>
        <v>Propósito 5: Construir Bogotá - Región con gobierno abierto, transparente y ciudadanía consciente</v>
      </c>
      <c r="O51" s="147">
        <v>1696</v>
      </c>
      <c r="P51" s="205"/>
      <c r="Q51" s="149">
        <v>1007829181</v>
      </c>
      <c r="R51" s="150" t="s">
        <v>1306</v>
      </c>
      <c r="S51" s="149" t="s">
        <v>363</v>
      </c>
      <c r="T51" s="149"/>
      <c r="U51" s="151"/>
      <c r="V51" s="152"/>
      <c r="W51" s="153">
        <v>25500000</v>
      </c>
      <c r="X51" s="154"/>
      <c r="Y51" s="155">
        <v>1</v>
      </c>
      <c r="Z51" s="153">
        <v>2550000</v>
      </c>
      <c r="AA51" s="311">
        <v>28050000</v>
      </c>
      <c r="AB51" s="344">
        <v>26520000</v>
      </c>
      <c r="AC51" s="413">
        <v>44245</v>
      </c>
      <c r="AD51" s="157">
        <v>44246</v>
      </c>
      <c r="AE51" s="157">
        <v>44579</v>
      </c>
      <c r="AF51" s="208">
        <v>333</v>
      </c>
      <c r="AG51" s="208">
        <v>1</v>
      </c>
      <c r="AH51" s="158">
        <v>30</v>
      </c>
      <c r="AI51" s="159"/>
      <c r="AJ51" s="262"/>
      <c r="AK51" s="262"/>
      <c r="AL51" s="262"/>
      <c r="AM51" s="208"/>
      <c r="AN51" s="208" t="s">
        <v>1354</v>
      </c>
      <c r="AO51" s="208"/>
      <c r="AP51" s="208"/>
      <c r="AQ51" s="160">
        <f t="shared" si="0"/>
        <v>0.94545454545454544</v>
      </c>
      <c r="AR51" s="241"/>
      <c r="AS51" s="241"/>
      <c r="AT51" s="241"/>
      <c r="AU51" s="241"/>
      <c r="AV51" s="241"/>
      <c r="AW51" s="241"/>
    </row>
    <row r="52" spans="1:49" s="263" customFormat="1" ht="27.9" customHeight="1" x14ac:dyDescent="0.3">
      <c r="A52" s="263">
        <v>1</v>
      </c>
      <c r="B52" s="138" t="s">
        <v>615</v>
      </c>
      <c r="C52" s="138">
        <v>2021</v>
      </c>
      <c r="D52" s="138" t="s">
        <v>613</v>
      </c>
      <c r="E52" s="139" t="s">
        <v>614</v>
      </c>
      <c r="F52" s="140" t="s">
        <v>90</v>
      </c>
      <c r="G52" s="141" t="s">
        <v>29</v>
      </c>
      <c r="H52" s="142" t="s">
        <v>111</v>
      </c>
      <c r="I52" s="143" t="s">
        <v>595</v>
      </c>
      <c r="J52" s="144" t="s">
        <v>85</v>
      </c>
      <c r="K52" s="191" t="s">
        <v>268</v>
      </c>
      <c r="L52" s="145">
        <v>57</v>
      </c>
      <c r="M52" s="146" t="str">
        <f>IF(ISERROR(VLOOKUP(L52,Proposito_programa!$C$2:$E$59,2,FALSE))," ",VLOOKUP(L52,Proposito_programa!$C$2:$E$59,2,FALSE))</f>
        <v>Gestión pública local</v>
      </c>
      <c r="N52" s="146" t="str">
        <f>IF(ISERROR(VLOOKUP(L52,Proposito_programa!$C$2:$E$59,3,FALSE))," ",VLOOKUP(L52,Proposito_programa!$C$2:$E$59,3,FALSE))</f>
        <v>Propósito 5: Construir Bogotá - Región con gobierno abierto, transparente y ciudadanía consciente</v>
      </c>
      <c r="O52" s="147">
        <v>1696</v>
      </c>
      <c r="P52" s="205"/>
      <c r="Q52" s="149">
        <v>79819241</v>
      </c>
      <c r="R52" s="150" t="s">
        <v>1178</v>
      </c>
      <c r="S52" s="149" t="s">
        <v>363</v>
      </c>
      <c r="T52" s="149"/>
      <c r="U52" s="151"/>
      <c r="V52" s="152"/>
      <c r="W52" s="153">
        <v>25500000</v>
      </c>
      <c r="X52" s="154"/>
      <c r="Y52" s="155">
        <v>1</v>
      </c>
      <c r="Z52" s="153">
        <v>2550000</v>
      </c>
      <c r="AA52" s="311">
        <f t="shared" si="1"/>
        <v>28050000</v>
      </c>
      <c r="AB52" s="344">
        <v>26520000</v>
      </c>
      <c r="AC52" s="413">
        <v>44245</v>
      </c>
      <c r="AD52" s="157">
        <v>44246</v>
      </c>
      <c r="AE52" s="157">
        <v>44579</v>
      </c>
      <c r="AF52" s="208">
        <v>333</v>
      </c>
      <c r="AG52" s="208">
        <v>1</v>
      </c>
      <c r="AH52" s="158">
        <v>30</v>
      </c>
      <c r="AI52" s="159"/>
      <c r="AJ52" s="262"/>
      <c r="AK52" s="262"/>
      <c r="AL52" s="262"/>
      <c r="AM52" s="208"/>
      <c r="AN52" s="208" t="s">
        <v>1354</v>
      </c>
      <c r="AO52" s="208"/>
      <c r="AP52" s="208"/>
      <c r="AQ52" s="160">
        <f t="shared" si="0"/>
        <v>0.94545454545454544</v>
      </c>
      <c r="AR52" s="241"/>
      <c r="AS52" s="241"/>
      <c r="AT52" s="241"/>
      <c r="AU52" s="241"/>
      <c r="AV52" s="241"/>
      <c r="AW52" s="241"/>
    </row>
    <row r="53" spans="1:49" s="263" customFormat="1" ht="27.9" customHeight="1" x14ac:dyDescent="0.3">
      <c r="A53" s="263">
        <v>1</v>
      </c>
      <c r="B53" s="138" t="s">
        <v>616</v>
      </c>
      <c r="C53" s="138">
        <v>2021</v>
      </c>
      <c r="D53" s="138" t="s">
        <v>617</v>
      </c>
      <c r="E53" s="139" t="s">
        <v>618</v>
      </c>
      <c r="F53" s="140" t="s">
        <v>90</v>
      </c>
      <c r="G53" s="141" t="s">
        <v>29</v>
      </c>
      <c r="H53" s="142" t="s">
        <v>111</v>
      </c>
      <c r="I53" s="143" t="s">
        <v>619</v>
      </c>
      <c r="J53" s="144" t="s">
        <v>85</v>
      </c>
      <c r="K53" s="191" t="s">
        <v>268</v>
      </c>
      <c r="L53" s="145">
        <v>49</v>
      </c>
      <c r="M53" s="146" t="str">
        <f>IF(ISERROR(VLOOKUP(L53,Proposito_programa!$C$2:$E$59,2,FALSE))," ",VLOOKUP(L53,Proposito_programa!$C$2:$E$59,2,FALSE))</f>
        <v>Movilidad segura, sostenible y accesible</v>
      </c>
      <c r="N53" s="390" t="str">
        <f>IF(ISERROR(VLOOKUP(L53,[12]Proposito_programa!$C$2:$E$59,3,FALSE))," ",VLOOKUP(L53,[12]Proposito_programa!$C$2:$E$59,3,FALSE))</f>
        <v>Propósito 4: Hacer de Bogotá Región un modelo de movilidad multimodal, incluyente y sostenible</v>
      </c>
      <c r="O53" s="147">
        <v>1688</v>
      </c>
      <c r="P53" s="205"/>
      <c r="Q53" s="149">
        <v>1014239239</v>
      </c>
      <c r="R53" s="150" t="s">
        <v>1179</v>
      </c>
      <c r="S53" s="149" t="s">
        <v>363</v>
      </c>
      <c r="T53" s="149"/>
      <c r="U53" s="151"/>
      <c r="V53" s="152"/>
      <c r="W53" s="153">
        <v>57000000</v>
      </c>
      <c r="X53" s="154"/>
      <c r="Y53" s="155">
        <v>1</v>
      </c>
      <c r="Z53" s="153">
        <v>2850000</v>
      </c>
      <c r="AA53" s="311">
        <f t="shared" si="1"/>
        <v>59850000</v>
      </c>
      <c r="AB53" s="344">
        <v>58140000</v>
      </c>
      <c r="AC53" s="413">
        <v>44250</v>
      </c>
      <c r="AD53" s="157">
        <v>44252</v>
      </c>
      <c r="AE53" s="157">
        <v>44569</v>
      </c>
      <c r="AF53" s="208">
        <v>317</v>
      </c>
      <c r="AG53" s="208">
        <v>1</v>
      </c>
      <c r="AH53" s="158">
        <v>15</v>
      </c>
      <c r="AI53" s="159"/>
      <c r="AJ53" s="262"/>
      <c r="AK53" s="262"/>
      <c r="AL53" s="262"/>
      <c r="AM53" s="208"/>
      <c r="AN53" s="208" t="s">
        <v>1354</v>
      </c>
      <c r="AO53" s="208"/>
      <c r="AP53" s="208"/>
      <c r="AQ53" s="160">
        <f t="shared" si="0"/>
        <v>0.97142857142857142</v>
      </c>
      <c r="AR53" s="241"/>
      <c r="AS53" s="241"/>
      <c r="AT53" s="241"/>
      <c r="AU53" s="241"/>
      <c r="AV53" s="241"/>
      <c r="AW53" s="241"/>
    </row>
    <row r="54" spans="1:49" s="263" customFormat="1" ht="27.9" customHeight="1" x14ac:dyDescent="0.3">
      <c r="A54" s="263">
        <v>1</v>
      </c>
      <c r="B54" s="138" t="s">
        <v>620</v>
      </c>
      <c r="C54" s="138">
        <v>2021</v>
      </c>
      <c r="D54" s="138" t="s">
        <v>621</v>
      </c>
      <c r="E54" s="139" t="s">
        <v>622</v>
      </c>
      <c r="F54" s="140" t="s">
        <v>90</v>
      </c>
      <c r="G54" s="141" t="s">
        <v>29</v>
      </c>
      <c r="H54" s="142" t="s">
        <v>111</v>
      </c>
      <c r="I54" s="143" t="s">
        <v>623</v>
      </c>
      <c r="J54" s="144" t="s">
        <v>85</v>
      </c>
      <c r="K54" s="191" t="s">
        <v>268</v>
      </c>
      <c r="L54" s="145">
        <v>57</v>
      </c>
      <c r="M54" s="146" t="str">
        <f>IF(ISERROR(VLOOKUP(L54,Proposito_programa!$C$2:$E$59,2,FALSE))," ",VLOOKUP(L54,Proposito_programa!$C$2:$E$59,2,FALSE))</f>
        <v>Gestión pública local</v>
      </c>
      <c r="N54" s="146" t="str">
        <f>IF(ISERROR(VLOOKUP(L54,Proposito_programa!$C$2:$E$59,3,FALSE))," ",VLOOKUP(L54,Proposito_programa!$C$2:$E$59,3,FALSE))</f>
        <v>Propósito 5: Construir Bogotá - Región con gobierno abierto, transparente y ciudadanía consciente</v>
      </c>
      <c r="O54" s="147">
        <v>1696</v>
      </c>
      <c r="P54" s="205"/>
      <c r="Q54" s="149">
        <v>52211430</v>
      </c>
      <c r="R54" s="150" t="s">
        <v>1180</v>
      </c>
      <c r="S54" s="149" t="s">
        <v>363</v>
      </c>
      <c r="T54" s="149"/>
      <c r="U54" s="151"/>
      <c r="V54" s="152"/>
      <c r="W54" s="153">
        <v>65000000</v>
      </c>
      <c r="X54" s="154"/>
      <c r="Y54" s="155">
        <v>1</v>
      </c>
      <c r="Z54" s="153">
        <v>3250000</v>
      </c>
      <c r="AA54" s="311">
        <f t="shared" si="1"/>
        <v>68250000</v>
      </c>
      <c r="AB54" s="344">
        <v>66300000</v>
      </c>
      <c r="AC54" s="413">
        <v>44249</v>
      </c>
      <c r="AD54" s="157">
        <v>44252</v>
      </c>
      <c r="AE54" s="157">
        <v>44569</v>
      </c>
      <c r="AF54" s="208">
        <v>317</v>
      </c>
      <c r="AG54" s="208">
        <v>1</v>
      </c>
      <c r="AH54" s="158">
        <v>15</v>
      </c>
      <c r="AI54" s="159"/>
      <c r="AJ54" s="262"/>
      <c r="AK54" s="262"/>
      <c r="AL54" s="262"/>
      <c r="AM54" s="208"/>
      <c r="AN54" s="208" t="s">
        <v>1354</v>
      </c>
      <c r="AO54" s="208"/>
      <c r="AP54" s="208"/>
      <c r="AQ54" s="160">
        <f t="shared" si="0"/>
        <v>0.97142857142857142</v>
      </c>
      <c r="AR54" s="241"/>
      <c r="AS54" s="241"/>
      <c r="AT54" s="241"/>
      <c r="AU54" s="241"/>
      <c r="AV54" s="241"/>
      <c r="AW54" s="241"/>
    </row>
    <row r="55" spans="1:49" s="263" customFormat="1" ht="27.9" customHeight="1" x14ac:dyDescent="0.3">
      <c r="A55" s="263">
        <v>1</v>
      </c>
      <c r="B55" s="138" t="s">
        <v>624</v>
      </c>
      <c r="C55" s="138">
        <v>2021</v>
      </c>
      <c r="D55" s="138" t="s">
        <v>625</v>
      </c>
      <c r="E55" s="139" t="s">
        <v>626</v>
      </c>
      <c r="F55" s="140" t="s">
        <v>90</v>
      </c>
      <c r="G55" s="141" t="s">
        <v>29</v>
      </c>
      <c r="H55" s="142" t="s">
        <v>111</v>
      </c>
      <c r="I55" s="143" t="s">
        <v>627</v>
      </c>
      <c r="J55" s="144" t="s">
        <v>85</v>
      </c>
      <c r="K55" s="191" t="s">
        <v>268</v>
      </c>
      <c r="L55" s="145">
        <v>57</v>
      </c>
      <c r="M55" s="146" t="str">
        <f>IF(ISERROR(VLOOKUP(L55,Proposito_programa!$C$2:$E$59,2,FALSE))," ",VLOOKUP(L55,Proposito_programa!$C$2:$E$59,2,FALSE))</f>
        <v>Gestión pública local</v>
      </c>
      <c r="N55" s="146" t="str">
        <f>IF(ISERROR(VLOOKUP(L55,Proposito_programa!$C$2:$E$59,3,FALSE))," ",VLOOKUP(L55,Proposito_programa!$C$2:$E$59,3,FALSE))</f>
        <v>Propósito 5: Construir Bogotá - Región con gobierno abierto, transparente y ciudadanía consciente</v>
      </c>
      <c r="O55" s="147">
        <v>1696</v>
      </c>
      <c r="P55" s="205"/>
      <c r="Q55" s="149">
        <v>52516975</v>
      </c>
      <c r="R55" s="150" t="s">
        <v>1181</v>
      </c>
      <c r="S55" s="149" t="s">
        <v>363</v>
      </c>
      <c r="T55" s="149"/>
      <c r="U55" s="151"/>
      <c r="V55" s="152"/>
      <c r="W55" s="153">
        <v>43500000</v>
      </c>
      <c r="X55" s="154">
        <v>-33060000</v>
      </c>
      <c r="Y55" s="155"/>
      <c r="Z55" s="153"/>
      <c r="AA55" s="311">
        <f t="shared" si="1"/>
        <v>10440000</v>
      </c>
      <c r="AB55" s="344">
        <v>10440000</v>
      </c>
      <c r="AC55" s="413">
        <v>44249</v>
      </c>
      <c r="AD55" s="157">
        <v>44250</v>
      </c>
      <c r="AE55" s="157">
        <v>44321</v>
      </c>
      <c r="AF55" s="208">
        <v>71</v>
      </c>
      <c r="AG55" s="262"/>
      <c r="AH55" s="158"/>
      <c r="AI55" s="159"/>
      <c r="AJ55" s="262"/>
      <c r="AK55" s="262"/>
      <c r="AL55" s="262"/>
      <c r="AM55" s="208"/>
      <c r="AN55" s="208"/>
      <c r="AO55" s="208" t="s">
        <v>1354</v>
      </c>
      <c r="AP55" s="208"/>
      <c r="AQ55" s="160">
        <f t="shared" si="0"/>
        <v>1</v>
      </c>
      <c r="AR55" s="241"/>
      <c r="AS55" s="241"/>
      <c r="AT55" s="241"/>
      <c r="AU55" s="241"/>
      <c r="AV55" s="241"/>
      <c r="AW55" s="241"/>
    </row>
    <row r="56" spans="1:49" s="263" customFormat="1" ht="27.9" customHeight="1" x14ac:dyDescent="0.3">
      <c r="A56" s="263">
        <v>1</v>
      </c>
      <c r="B56" s="138" t="s">
        <v>628</v>
      </c>
      <c r="C56" s="138">
        <v>2021</v>
      </c>
      <c r="D56" s="138" t="s">
        <v>629</v>
      </c>
      <c r="E56" s="139" t="s">
        <v>630</v>
      </c>
      <c r="F56" s="140" t="s">
        <v>90</v>
      </c>
      <c r="G56" s="141" t="s">
        <v>29</v>
      </c>
      <c r="H56" s="142" t="s">
        <v>111</v>
      </c>
      <c r="I56" s="143" t="s">
        <v>631</v>
      </c>
      <c r="J56" s="144" t="s">
        <v>85</v>
      </c>
      <c r="K56" s="191" t="s">
        <v>268</v>
      </c>
      <c r="L56" s="145">
        <v>57</v>
      </c>
      <c r="M56" s="146" t="str">
        <f>IF(ISERROR(VLOOKUP(L56,Proposito_programa!$C$2:$E$59,2,FALSE))," ",VLOOKUP(L56,Proposito_programa!$C$2:$E$59,2,FALSE))</f>
        <v>Gestión pública local</v>
      </c>
      <c r="N56" s="146" t="str">
        <f>IF(ISERROR(VLOOKUP(L56,Proposito_programa!$C$2:$E$59,3,FALSE))," ",VLOOKUP(L56,Proposito_programa!$C$2:$E$59,3,FALSE))</f>
        <v>Propósito 5: Construir Bogotá - Región con gobierno abierto, transparente y ciudadanía consciente</v>
      </c>
      <c r="O56" s="147">
        <v>1696</v>
      </c>
      <c r="P56" s="205"/>
      <c r="Q56" s="149">
        <v>52558577</v>
      </c>
      <c r="R56" s="150" t="s">
        <v>1182</v>
      </c>
      <c r="S56" s="149" t="s">
        <v>363</v>
      </c>
      <c r="T56" s="149"/>
      <c r="U56" s="151"/>
      <c r="V56" s="152"/>
      <c r="W56" s="153">
        <v>39000000</v>
      </c>
      <c r="X56" s="154"/>
      <c r="Y56" s="155"/>
      <c r="Z56" s="153"/>
      <c r="AA56" s="311">
        <f t="shared" si="1"/>
        <v>39000000</v>
      </c>
      <c r="AB56" s="344">
        <v>39000000</v>
      </c>
      <c r="AC56" s="413">
        <v>44246</v>
      </c>
      <c r="AD56" s="157">
        <v>44246</v>
      </c>
      <c r="AE56" s="157">
        <v>44548</v>
      </c>
      <c r="AF56" s="208">
        <v>302</v>
      </c>
      <c r="AG56" s="262"/>
      <c r="AH56" s="158"/>
      <c r="AI56" s="159"/>
      <c r="AJ56" s="262"/>
      <c r="AK56" s="262"/>
      <c r="AL56" s="262"/>
      <c r="AM56" s="208"/>
      <c r="AN56" s="208"/>
      <c r="AO56" s="208" t="s">
        <v>1354</v>
      </c>
      <c r="AP56" s="208"/>
      <c r="AQ56" s="160">
        <f t="shared" si="0"/>
        <v>1</v>
      </c>
      <c r="AR56" s="241"/>
      <c r="AS56" s="241"/>
      <c r="AT56" s="241"/>
      <c r="AU56" s="241"/>
      <c r="AV56" s="241"/>
      <c r="AW56" s="241"/>
    </row>
    <row r="57" spans="1:49" s="263" customFormat="1" ht="27.9" customHeight="1" x14ac:dyDescent="0.3">
      <c r="A57" s="263">
        <v>1</v>
      </c>
      <c r="B57" s="138" t="s">
        <v>632</v>
      </c>
      <c r="C57" s="138">
        <v>2021</v>
      </c>
      <c r="D57" s="138" t="s">
        <v>633</v>
      </c>
      <c r="E57" s="139" t="s">
        <v>634</v>
      </c>
      <c r="F57" s="140" t="s">
        <v>90</v>
      </c>
      <c r="G57" s="141" t="s">
        <v>29</v>
      </c>
      <c r="H57" s="142" t="s">
        <v>111</v>
      </c>
      <c r="I57" s="143" t="s">
        <v>635</v>
      </c>
      <c r="J57" s="144" t="s">
        <v>85</v>
      </c>
      <c r="K57" s="191" t="s">
        <v>268</v>
      </c>
      <c r="L57" s="145">
        <v>57</v>
      </c>
      <c r="M57" s="146" t="str">
        <f>IF(ISERROR(VLOOKUP(L57,Proposito_programa!$C$2:$E$59,2,FALSE))," ",VLOOKUP(L57,Proposito_programa!$C$2:$E$59,2,FALSE))</f>
        <v>Gestión pública local</v>
      </c>
      <c r="N57" s="146" t="str">
        <f>IF(ISERROR(VLOOKUP(L57,Proposito_programa!$C$2:$E$59,3,FALSE))," ",VLOOKUP(L57,Proposito_programa!$C$2:$E$59,3,FALSE))</f>
        <v>Propósito 5: Construir Bogotá - Región con gobierno abierto, transparente y ciudadanía consciente</v>
      </c>
      <c r="O57" s="147">
        <v>1696</v>
      </c>
      <c r="P57" s="205"/>
      <c r="Q57" s="149">
        <v>1016031740</v>
      </c>
      <c r="R57" s="150" t="s">
        <v>1183</v>
      </c>
      <c r="S57" s="149" t="s">
        <v>363</v>
      </c>
      <c r="T57" s="149"/>
      <c r="U57" s="151"/>
      <c r="V57" s="152"/>
      <c r="W57" s="153">
        <v>23000000</v>
      </c>
      <c r="X57" s="154"/>
      <c r="Y57" s="155"/>
      <c r="Z57" s="153"/>
      <c r="AA57" s="311">
        <f t="shared" si="1"/>
        <v>23000000</v>
      </c>
      <c r="AB57" s="344">
        <v>21236662</v>
      </c>
      <c r="AC57" s="413">
        <v>44246</v>
      </c>
      <c r="AD57" s="157">
        <v>44251</v>
      </c>
      <c r="AE57" s="157">
        <v>44553</v>
      </c>
      <c r="AF57" s="208">
        <v>302</v>
      </c>
      <c r="AG57" s="262"/>
      <c r="AH57" s="158"/>
      <c r="AI57" s="159"/>
      <c r="AJ57" s="262"/>
      <c r="AK57" s="262"/>
      <c r="AL57" s="262"/>
      <c r="AM57" s="208"/>
      <c r="AN57" s="208"/>
      <c r="AO57" s="208" t="s">
        <v>1354</v>
      </c>
      <c r="AP57" s="208"/>
      <c r="AQ57" s="160">
        <f t="shared" si="0"/>
        <v>0.9233331304347826</v>
      </c>
      <c r="AR57" s="241"/>
      <c r="AS57" s="241"/>
      <c r="AT57" s="241"/>
      <c r="AU57" s="241"/>
      <c r="AV57" s="241"/>
      <c r="AW57" s="241"/>
    </row>
    <row r="58" spans="1:49" s="263" customFormat="1" ht="27.9" customHeight="1" x14ac:dyDescent="0.3">
      <c r="A58" s="263">
        <v>1</v>
      </c>
      <c r="B58" s="138" t="s">
        <v>636</v>
      </c>
      <c r="C58" s="138">
        <v>2021</v>
      </c>
      <c r="D58" s="138" t="s">
        <v>637</v>
      </c>
      <c r="E58" s="139" t="s">
        <v>638</v>
      </c>
      <c r="F58" s="140" t="s">
        <v>90</v>
      </c>
      <c r="G58" s="141" t="s">
        <v>29</v>
      </c>
      <c r="H58" s="142" t="s">
        <v>111</v>
      </c>
      <c r="I58" s="143" t="s">
        <v>639</v>
      </c>
      <c r="J58" s="144" t="s">
        <v>85</v>
      </c>
      <c r="K58" s="191" t="s">
        <v>268</v>
      </c>
      <c r="L58" s="145">
        <v>57</v>
      </c>
      <c r="M58" s="146" t="str">
        <f>IF(ISERROR(VLOOKUP(L58,Proposito_programa!$C$2:$E$59,2,FALSE))," ",VLOOKUP(L58,Proposito_programa!$C$2:$E$59,2,FALSE))</f>
        <v>Gestión pública local</v>
      </c>
      <c r="N58" s="146" t="str">
        <f>IF(ISERROR(VLOOKUP(L58,Proposito_programa!$C$2:$E$59,3,FALSE))," ",VLOOKUP(L58,Proposito_programa!$C$2:$E$59,3,FALSE))</f>
        <v>Propósito 5: Construir Bogotá - Región con gobierno abierto, transparente y ciudadanía consciente</v>
      </c>
      <c r="O58" s="147">
        <v>1696</v>
      </c>
      <c r="P58" s="205"/>
      <c r="Q58" s="149">
        <v>1014306050</v>
      </c>
      <c r="R58" s="150" t="s">
        <v>1184</v>
      </c>
      <c r="S58" s="149" t="s">
        <v>363</v>
      </c>
      <c r="T58" s="149"/>
      <c r="U58" s="151"/>
      <c r="V58" s="152"/>
      <c r="W58" s="153">
        <v>26000000</v>
      </c>
      <c r="X58" s="154"/>
      <c r="Y58" s="155">
        <v>1</v>
      </c>
      <c r="Z58" s="153">
        <v>1300000</v>
      </c>
      <c r="AA58" s="311">
        <v>27300000</v>
      </c>
      <c r="AB58" s="344">
        <v>26693333</v>
      </c>
      <c r="AC58" s="413">
        <v>44249</v>
      </c>
      <c r="AD58" s="157">
        <v>44250</v>
      </c>
      <c r="AE58" s="157">
        <v>44567</v>
      </c>
      <c r="AF58" s="208">
        <v>317</v>
      </c>
      <c r="AG58" s="208">
        <v>1</v>
      </c>
      <c r="AH58" s="158">
        <v>15</v>
      </c>
      <c r="AI58" s="159"/>
      <c r="AJ58" s="262"/>
      <c r="AK58" s="262"/>
      <c r="AL58" s="262"/>
      <c r="AM58" s="208"/>
      <c r="AN58" s="208" t="s">
        <v>1354</v>
      </c>
      <c r="AO58" s="208"/>
      <c r="AP58" s="208"/>
      <c r="AQ58" s="160">
        <f t="shared" si="0"/>
        <v>0.97777776556776552</v>
      </c>
      <c r="AR58" s="241"/>
      <c r="AS58" s="241"/>
      <c r="AT58" s="241"/>
      <c r="AU58" s="241"/>
      <c r="AV58" s="241"/>
      <c r="AW58" s="241"/>
    </row>
    <row r="59" spans="1:49" s="263" customFormat="1" ht="27.9" customHeight="1" x14ac:dyDescent="0.3">
      <c r="A59" s="263">
        <v>1</v>
      </c>
      <c r="B59" s="138" t="s">
        <v>640</v>
      </c>
      <c r="C59" s="138">
        <v>2021</v>
      </c>
      <c r="D59" s="138" t="s">
        <v>641</v>
      </c>
      <c r="E59" s="139" t="s">
        <v>642</v>
      </c>
      <c r="F59" s="140" t="s">
        <v>90</v>
      </c>
      <c r="G59" s="141" t="s">
        <v>29</v>
      </c>
      <c r="H59" s="142" t="s">
        <v>111</v>
      </c>
      <c r="I59" s="143" t="s">
        <v>643</v>
      </c>
      <c r="J59" s="144" t="s">
        <v>85</v>
      </c>
      <c r="K59" s="191" t="s">
        <v>268</v>
      </c>
      <c r="L59" s="145">
        <v>57</v>
      </c>
      <c r="M59" s="146" t="str">
        <f>IF(ISERROR(VLOOKUP(L59,Proposito_programa!$C$2:$E$59,2,FALSE))," ",VLOOKUP(L59,Proposito_programa!$C$2:$E$59,2,FALSE))</f>
        <v>Gestión pública local</v>
      </c>
      <c r="N59" s="146" t="str">
        <f>IF(ISERROR(VLOOKUP(L59,Proposito_programa!$C$2:$E$59,3,FALSE))," ",VLOOKUP(L59,Proposito_programa!$C$2:$E$59,3,FALSE))</f>
        <v>Propósito 5: Construir Bogotá - Región con gobierno abierto, transparente y ciudadanía consciente</v>
      </c>
      <c r="O59" s="147">
        <v>1696</v>
      </c>
      <c r="P59" s="205"/>
      <c r="Q59" s="149">
        <v>79639287</v>
      </c>
      <c r="R59" s="150" t="s">
        <v>1185</v>
      </c>
      <c r="S59" s="149" t="s">
        <v>363</v>
      </c>
      <c r="T59" s="149"/>
      <c r="U59" s="151"/>
      <c r="V59" s="152"/>
      <c r="W59" s="153">
        <v>62000000</v>
      </c>
      <c r="X59" s="154"/>
      <c r="Y59" s="155">
        <v>1</v>
      </c>
      <c r="Z59" s="153">
        <v>3100000</v>
      </c>
      <c r="AA59" s="311">
        <f t="shared" si="1"/>
        <v>65100000</v>
      </c>
      <c r="AB59" s="344">
        <v>63653333</v>
      </c>
      <c r="AC59" s="413">
        <v>44246</v>
      </c>
      <c r="AD59" s="157">
        <v>44250</v>
      </c>
      <c r="AE59" s="157">
        <v>44567</v>
      </c>
      <c r="AF59" s="208">
        <v>317</v>
      </c>
      <c r="AG59" s="208">
        <v>1</v>
      </c>
      <c r="AH59" s="158">
        <v>15</v>
      </c>
      <c r="AI59" s="159"/>
      <c r="AJ59" s="262"/>
      <c r="AK59" s="262"/>
      <c r="AL59" s="262"/>
      <c r="AM59" s="208"/>
      <c r="AN59" s="208" t="s">
        <v>1354</v>
      </c>
      <c r="AO59" s="208"/>
      <c r="AP59" s="208"/>
      <c r="AQ59" s="160">
        <f t="shared" si="0"/>
        <v>0.97777777265745003</v>
      </c>
      <c r="AR59" s="241"/>
      <c r="AS59" s="241"/>
      <c r="AT59" s="241"/>
      <c r="AU59" s="241"/>
      <c r="AV59" s="241"/>
      <c r="AW59" s="241"/>
    </row>
    <row r="60" spans="1:49" s="263" customFormat="1" ht="27.9" customHeight="1" x14ac:dyDescent="0.3">
      <c r="A60" s="263">
        <v>1</v>
      </c>
      <c r="B60" s="138" t="s">
        <v>644</v>
      </c>
      <c r="C60" s="138">
        <v>2021</v>
      </c>
      <c r="D60" s="138" t="s">
        <v>645</v>
      </c>
      <c r="E60" s="139" t="s">
        <v>646</v>
      </c>
      <c r="F60" s="140" t="s">
        <v>90</v>
      </c>
      <c r="G60" s="141" t="s">
        <v>29</v>
      </c>
      <c r="H60" s="142" t="s">
        <v>111</v>
      </c>
      <c r="I60" s="143" t="s">
        <v>647</v>
      </c>
      <c r="J60" s="144" t="s">
        <v>85</v>
      </c>
      <c r="K60" s="220" t="s">
        <v>268</v>
      </c>
      <c r="L60" s="145">
        <v>30</v>
      </c>
      <c r="M60" s="146" t="str">
        <f>IF(ISERROR(VLOOKUP(L60,Proposito_programa!$C$2:$E$59,2,FALSE))," ",VLOOKUP(L60,Proposito_programa!$C$2:$E$59,2,FALSE))</f>
        <v>Eficiencia en la atención de emergencias</v>
      </c>
      <c r="N60" s="146" t="str">
        <f>IF(ISERROR(VLOOKUP(L60,Proposito_programa!$C$2:$E$59,3,FALSE))," ",VLOOKUP(L60,Proposito_programa!$C$2:$E$59,3,FALSE))</f>
        <v>Propósito 2 : Cambiar Nuestros Hábitos de Vida para Reverdecer a Bogotá y Adaptarnos y Mitigar la Crisis Climática</v>
      </c>
      <c r="O60" s="147">
        <v>1652</v>
      </c>
      <c r="P60" s="148"/>
      <c r="Q60" s="149">
        <v>1032656281</v>
      </c>
      <c r="R60" s="150" t="s">
        <v>1186</v>
      </c>
      <c r="S60" s="149" t="s">
        <v>363</v>
      </c>
      <c r="T60" s="149"/>
      <c r="U60" s="151"/>
      <c r="V60" s="152"/>
      <c r="W60" s="153">
        <v>57000000</v>
      </c>
      <c r="X60" s="154"/>
      <c r="Y60" s="155"/>
      <c r="Z60" s="153"/>
      <c r="AA60" s="311">
        <f t="shared" si="1"/>
        <v>57000000</v>
      </c>
      <c r="AB60" s="344">
        <v>57000000</v>
      </c>
      <c r="AC60" s="413">
        <v>44250</v>
      </c>
      <c r="AD60" s="157">
        <v>44252</v>
      </c>
      <c r="AE60" s="157">
        <v>44553</v>
      </c>
      <c r="AF60" s="208">
        <v>302</v>
      </c>
      <c r="AG60" s="262"/>
      <c r="AH60" s="158"/>
      <c r="AI60" s="159"/>
      <c r="AJ60" s="262"/>
      <c r="AK60" s="262"/>
      <c r="AL60" s="262"/>
      <c r="AM60" s="208"/>
      <c r="AN60" s="208"/>
      <c r="AO60" s="208" t="s">
        <v>1354</v>
      </c>
      <c r="AP60" s="208"/>
      <c r="AQ60" s="160">
        <f t="shared" si="0"/>
        <v>1</v>
      </c>
      <c r="AR60" s="241"/>
      <c r="AS60" s="241"/>
      <c r="AT60" s="241"/>
      <c r="AU60" s="241"/>
      <c r="AV60" s="241"/>
      <c r="AW60" s="241"/>
    </row>
    <row r="61" spans="1:49" s="263" customFormat="1" ht="27.9" customHeight="1" x14ac:dyDescent="0.3">
      <c r="A61" s="263">
        <v>1</v>
      </c>
      <c r="B61" s="138" t="s">
        <v>648</v>
      </c>
      <c r="C61" s="138">
        <v>2021</v>
      </c>
      <c r="D61" s="138" t="s">
        <v>649</v>
      </c>
      <c r="E61" s="139" t="s">
        <v>650</v>
      </c>
      <c r="F61" s="140" t="s">
        <v>90</v>
      </c>
      <c r="G61" s="141" t="s">
        <v>29</v>
      </c>
      <c r="H61" s="142" t="s">
        <v>111</v>
      </c>
      <c r="I61" s="143" t="s">
        <v>651</v>
      </c>
      <c r="J61" s="144" t="s">
        <v>85</v>
      </c>
      <c r="K61" s="191" t="s">
        <v>268</v>
      </c>
      <c r="L61" s="145">
        <v>57</v>
      </c>
      <c r="M61" s="146" t="str">
        <f>IF(ISERROR(VLOOKUP(L61,Proposito_programa!$C$2:$E$59,2,FALSE))," ",VLOOKUP(L61,Proposito_programa!$C$2:$E$59,2,FALSE))</f>
        <v>Gestión pública local</v>
      </c>
      <c r="N61" s="146" t="str">
        <f>IF(ISERROR(VLOOKUP(L61,Proposito_programa!$C$2:$E$59,3,FALSE))," ",VLOOKUP(L61,Proposito_programa!$C$2:$E$59,3,FALSE))</f>
        <v>Propósito 5: Construir Bogotá - Región con gobierno abierto, transparente y ciudadanía consciente</v>
      </c>
      <c r="O61" s="147">
        <v>1696</v>
      </c>
      <c r="P61" s="205"/>
      <c r="Q61" s="149">
        <v>1032656360</v>
      </c>
      <c r="R61" s="150" t="s">
        <v>1308</v>
      </c>
      <c r="S61" s="149" t="s">
        <v>363</v>
      </c>
      <c r="T61" s="149"/>
      <c r="U61" s="151"/>
      <c r="V61" s="152"/>
      <c r="W61" s="153">
        <v>23000000</v>
      </c>
      <c r="X61" s="154"/>
      <c r="Y61" s="155"/>
      <c r="Z61" s="153"/>
      <c r="AA61" s="311">
        <f t="shared" si="1"/>
        <v>23000000</v>
      </c>
      <c r="AB61" s="344">
        <v>21236666</v>
      </c>
      <c r="AC61" s="413">
        <v>44243</v>
      </c>
      <c r="AD61" s="157">
        <v>44251</v>
      </c>
      <c r="AE61" s="157">
        <v>44554</v>
      </c>
      <c r="AF61" s="208">
        <v>302</v>
      </c>
      <c r="AG61" s="262"/>
      <c r="AH61" s="158"/>
      <c r="AI61" s="159"/>
      <c r="AJ61" s="262"/>
      <c r="AK61" s="262"/>
      <c r="AL61" s="262"/>
      <c r="AM61" s="208"/>
      <c r="AN61" s="208"/>
      <c r="AO61" s="208" t="s">
        <v>1354</v>
      </c>
      <c r="AP61" s="208"/>
      <c r="AQ61" s="160">
        <f t="shared" si="0"/>
        <v>0.92333330434782612</v>
      </c>
      <c r="AR61" s="241"/>
      <c r="AS61" s="241"/>
      <c r="AT61" s="241"/>
      <c r="AU61" s="241"/>
      <c r="AV61" s="241"/>
      <c r="AW61" s="241"/>
    </row>
    <row r="62" spans="1:49" s="263" customFormat="1" ht="27.9" customHeight="1" x14ac:dyDescent="0.3">
      <c r="A62" s="263">
        <v>1</v>
      </c>
      <c r="B62" s="138" t="s">
        <v>652</v>
      </c>
      <c r="C62" s="138">
        <v>2021</v>
      </c>
      <c r="D62" s="138" t="s">
        <v>653</v>
      </c>
      <c r="E62" s="139" t="s">
        <v>654</v>
      </c>
      <c r="F62" s="140" t="s">
        <v>90</v>
      </c>
      <c r="G62" s="141" t="s">
        <v>29</v>
      </c>
      <c r="H62" s="142" t="s">
        <v>111</v>
      </c>
      <c r="I62" s="143" t="s">
        <v>655</v>
      </c>
      <c r="J62" s="144" t="s">
        <v>85</v>
      </c>
      <c r="K62" s="191" t="s">
        <v>268</v>
      </c>
      <c r="L62" s="145">
        <v>1</v>
      </c>
      <c r="M62" s="146" t="str">
        <f>IF(ISERROR(VLOOKUP(L62,Proposito_programa!$C$2:$E$59,2,FALSE))," ",VLOOKUP(L62,Proposito_programa!$C$2:$E$59,2,FALSE))</f>
        <v>Subsidios y transferencias para la equidad</v>
      </c>
      <c r="N62" s="392" t="str">
        <f>IF(ISERROR(VLOOKUP(L62,[11]Proposito_programa!$C$2:$E$59,3,FALSE))," ",VLOOKUP(L62,[11]Proposito_programa!$C$2:$E$59,3,FALSE))</f>
        <v>Propósito 1: Hacer un nuevo contrato social para incrementar la inclusión social, productiva y política</v>
      </c>
      <c r="O62" s="147">
        <v>1583</v>
      </c>
      <c r="P62" s="205"/>
      <c r="Q62" s="149">
        <v>1022998108</v>
      </c>
      <c r="R62" s="150" t="s">
        <v>1187</v>
      </c>
      <c r="S62" s="149" t="s">
        <v>363</v>
      </c>
      <c r="T62" s="149"/>
      <c r="U62" s="151"/>
      <c r="V62" s="152"/>
      <c r="W62" s="153">
        <v>31000000</v>
      </c>
      <c r="X62" s="154"/>
      <c r="Y62" s="155"/>
      <c r="Z62" s="153"/>
      <c r="AA62" s="311">
        <f t="shared" si="1"/>
        <v>31000000</v>
      </c>
      <c r="AB62" s="344">
        <f t="shared" si="1"/>
        <v>31000000</v>
      </c>
      <c r="AC62" s="413">
        <v>44251</v>
      </c>
      <c r="AD62" s="157">
        <v>44252</v>
      </c>
      <c r="AE62" s="157">
        <v>44553</v>
      </c>
      <c r="AF62" s="208">
        <v>302</v>
      </c>
      <c r="AG62" s="262"/>
      <c r="AH62" s="158"/>
      <c r="AI62" s="159"/>
      <c r="AJ62" s="262"/>
      <c r="AK62" s="262"/>
      <c r="AL62" s="262"/>
      <c r="AM62" s="208"/>
      <c r="AN62" s="208"/>
      <c r="AO62" s="208" t="s">
        <v>1354</v>
      </c>
      <c r="AP62" s="208"/>
      <c r="AQ62" s="160">
        <f t="shared" si="0"/>
        <v>1</v>
      </c>
      <c r="AR62" s="241"/>
      <c r="AS62" s="241"/>
      <c r="AT62" s="241"/>
      <c r="AU62" s="241"/>
      <c r="AV62" s="241"/>
      <c r="AW62" s="241"/>
    </row>
    <row r="63" spans="1:49" s="263" customFormat="1" ht="27.9" customHeight="1" x14ac:dyDescent="0.3">
      <c r="A63" s="263">
        <v>1</v>
      </c>
      <c r="B63" s="138" t="s">
        <v>656</v>
      </c>
      <c r="C63" s="138">
        <v>2021</v>
      </c>
      <c r="D63" s="138" t="s">
        <v>657</v>
      </c>
      <c r="E63" s="139" t="s">
        <v>658</v>
      </c>
      <c r="F63" s="140" t="s">
        <v>90</v>
      </c>
      <c r="G63" s="141" t="s">
        <v>29</v>
      </c>
      <c r="H63" s="142" t="s">
        <v>111</v>
      </c>
      <c r="I63" s="143" t="s">
        <v>659</v>
      </c>
      <c r="J63" s="144" t="s">
        <v>85</v>
      </c>
      <c r="K63" s="191" t="s">
        <v>268</v>
      </c>
      <c r="L63" s="145">
        <v>57</v>
      </c>
      <c r="M63" s="146" t="str">
        <f>IF(ISERROR(VLOOKUP(L63,Proposito_programa!$C$2:$E$59,2,FALSE))," ",VLOOKUP(L63,Proposito_programa!$C$2:$E$59,2,FALSE))</f>
        <v>Gestión pública local</v>
      </c>
      <c r="N63" s="146" t="str">
        <f>IF(ISERROR(VLOOKUP(L63,Proposito_programa!$C$2:$E$59,3,FALSE))," ",VLOOKUP(L63,Proposito_programa!$C$2:$E$59,3,FALSE))</f>
        <v>Propósito 5: Construir Bogotá - Región con gobierno abierto, transparente y ciudadanía consciente</v>
      </c>
      <c r="O63" s="147">
        <v>1696</v>
      </c>
      <c r="P63" s="205"/>
      <c r="Q63" s="149">
        <v>9695442</v>
      </c>
      <c r="R63" s="150" t="s">
        <v>1188</v>
      </c>
      <c r="S63" s="149" t="s">
        <v>363</v>
      </c>
      <c r="T63" s="149"/>
      <c r="U63" s="151"/>
      <c r="V63" s="152"/>
      <c r="W63" s="153">
        <v>43500000</v>
      </c>
      <c r="X63" s="154">
        <v>-38860000</v>
      </c>
      <c r="Y63" s="155"/>
      <c r="Z63" s="153"/>
      <c r="AA63" s="311">
        <f t="shared" si="1"/>
        <v>4640000</v>
      </c>
      <c r="AB63" s="344">
        <v>4640000</v>
      </c>
      <c r="AC63" s="413">
        <v>44249</v>
      </c>
      <c r="AD63" s="157">
        <v>44251</v>
      </c>
      <c r="AE63" s="157">
        <v>44281</v>
      </c>
      <c r="AF63" s="208">
        <v>30</v>
      </c>
      <c r="AG63" s="262"/>
      <c r="AH63" s="158"/>
      <c r="AI63" s="159"/>
      <c r="AJ63" s="262"/>
      <c r="AK63" s="262"/>
      <c r="AL63" s="262"/>
      <c r="AM63" s="208"/>
      <c r="AN63" s="208"/>
      <c r="AO63" s="208" t="s">
        <v>1354</v>
      </c>
      <c r="AP63" s="208"/>
      <c r="AQ63" s="160">
        <f t="shared" si="0"/>
        <v>1</v>
      </c>
      <c r="AR63" s="241"/>
      <c r="AS63" s="241"/>
      <c r="AT63" s="241"/>
      <c r="AU63" s="241"/>
      <c r="AV63" s="241"/>
      <c r="AW63" s="241"/>
    </row>
    <row r="64" spans="1:49" s="263" customFormat="1" ht="27.9" customHeight="1" x14ac:dyDescent="0.3">
      <c r="A64" s="263">
        <v>1</v>
      </c>
      <c r="B64" s="138" t="s">
        <v>660</v>
      </c>
      <c r="C64" s="138">
        <v>2021</v>
      </c>
      <c r="D64" s="138" t="s">
        <v>661</v>
      </c>
      <c r="E64" s="139" t="s">
        <v>662</v>
      </c>
      <c r="F64" s="140" t="s">
        <v>90</v>
      </c>
      <c r="G64" s="141" t="s">
        <v>29</v>
      </c>
      <c r="H64" s="142" t="s">
        <v>111</v>
      </c>
      <c r="I64" s="143" t="s">
        <v>663</v>
      </c>
      <c r="J64" s="144" t="s">
        <v>85</v>
      </c>
      <c r="K64" s="191" t="s">
        <v>268</v>
      </c>
      <c r="L64" s="145">
        <v>57</v>
      </c>
      <c r="M64" s="146" t="str">
        <f>IF(ISERROR(VLOOKUP(L64,Proposito_programa!$C$2:$E$59,2,FALSE))," ",VLOOKUP(L64,Proposito_programa!$C$2:$E$59,2,FALSE))</f>
        <v>Gestión pública local</v>
      </c>
      <c r="N64" s="146" t="str">
        <f>IF(ISERROR(VLOOKUP(L64,Proposito_programa!$C$2:$E$59,3,FALSE))," ",VLOOKUP(L64,Proposito_programa!$C$2:$E$59,3,FALSE))</f>
        <v>Propósito 5: Construir Bogotá - Región con gobierno abierto, transparente y ciudadanía consciente</v>
      </c>
      <c r="O64" s="147">
        <v>1696</v>
      </c>
      <c r="P64" s="205"/>
      <c r="Q64" s="149">
        <v>1020802394</v>
      </c>
      <c r="R64" s="150" t="s">
        <v>1189</v>
      </c>
      <c r="S64" s="149" t="s">
        <v>363</v>
      </c>
      <c r="T64" s="149"/>
      <c r="U64" s="151"/>
      <c r="V64" s="152"/>
      <c r="W64" s="153">
        <v>43650000</v>
      </c>
      <c r="X64" s="154"/>
      <c r="Y64" s="155">
        <v>1</v>
      </c>
      <c r="Z64" s="153">
        <v>2182500</v>
      </c>
      <c r="AA64" s="311">
        <f t="shared" si="1"/>
        <v>45832500</v>
      </c>
      <c r="AB64" s="344">
        <v>44668500</v>
      </c>
      <c r="AC64" s="413">
        <v>44249</v>
      </c>
      <c r="AD64" s="157">
        <v>44251</v>
      </c>
      <c r="AE64" s="157">
        <v>44568</v>
      </c>
      <c r="AF64" s="208">
        <v>317</v>
      </c>
      <c r="AG64" s="208">
        <v>1</v>
      </c>
      <c r="AH64" s="158">
        <v>15</v>
      </c>
      <c r="AI64" s="159"/>
      <c r="AJ64" s="262"/>
      <c r="AK64" s="262"/>
      <c r="AL64" s="262"/>
      <c r="AM64" s="208"/>
      <c r="AN64" s="208" t="s">
        <v>1354</v>
      </c>
      <c r="AO64" s="208"/>
      <c r="AP64" s="208"/>
      <c r="AQ64" s="160">
        <f t="shared" si="0"/>
        <v>0.97460317460317458</v>
      </c>
      <c r="AR64" s="241"/>
      <c r="AS64" s="241"/>
      <c r="AT64" s="241"/>
      <c r="AU64" s="241"/>
      <c r="AV64" s="241"/>
      <c r="AW64" s="241"/>
    </row>
    <row r="65" spans="1:49" s="263" customFormat="1" ht="27.9" customHeight="1" x14ac:dyDescent="0.3">
      <c r="A65" s="263">
        <v>1</v>
      </c>
      <c r="B65" s="138" t="s">
        <v>664</v>
      </c>
      <c r="C65" s="138">
        <v>2021</v>
      </c>
      <c r="D65" s="138" t="s">
        <v>665</v>
      </c>
      <c r="E65" s="139" t="s">
        <v>666</v>
      </c>
      <c r="F65" s="140" t="s">
        <v>90</v>
      </c>
      <c r="G65" s="141" t="s">
        <v>29</v>
      </c>
      <c r="H65" s="142" t="s">
        <v>111</v>
      </c>
      <c r="I65" s="143" t="s">
        <v>667</v>
      </c>
      <c r="J65" s="144" t="s">
        <v>85</v>
      </c>
      <c r="K65" s="191" t="s">
        <v>268</v>
      </c>
      <c r="L65" s="145">
        <v>49</v>
      </c>
      <c r="M65" s="146" t="str">
        <f>IF(ISERROR(VLOOKUP(L65,Proposito_programa!$C$2:$E$59,2,FALSE))," ",VLOOKUP(L65,Proposito_programa!$C$2:$E$59,2,FALSE))</f>
        <v>Movilidad segura, sostenible y accesible</v>
      </c>
      <c r="N65" s="390" t="str">
        <f>IF(ISERROR(VLOOKUP(L65,[12]Proposito_programa!$C$2:$E$59,3,FALSE))," ",VLOOKUP(L65,[12]Proposito_programa!$C$2:$E$59,3,FALSE))</f>
        <v>Propósito 4: Hacer de Bogotá Región un modelo de movilidad multimodal, incluyente y sostenible</v>
      </c>
      <c r="O65" s="147">
        <v>1688</v>
      </c>
      <c r="P65" s="205"/>
      <c r="Q65" s="149">
        <v>1014264950</v>
      </c>
      <c r="R65" s="150" t="s">
        <v>1190</v>
      </c>
      <c r="S65" s="149" t="s">
        <v>363</v>
      </c>
      <c r="T65" s="149"/>
      <c r="U65" s="151"/>
      <c r="V65" s="152"/>
      <c r="W65" s="153">
        <v>57000000</v>
      </c>
      <c r="X65" s="154"/>
      <c r="Y65" s="155">
        <v>1</v>
      </c>
      <c r="Z65" s="153">
        <v>2850000</v>
      </c>
      <c r="AA65" s="311">
        <f t="shared" si="1"/>
        <v>59850000</v>
      </c>
      <c r="AB65" s="344">
        <v>57950000</v>
      </c>
      <c r="AC65" s="413">
        <v>44251</v>
      </c>
      <c r="AD65" s="157">
        <v>44253</v>
      </c>
      <c r="AE65" s="157">
        <v>44570</v>
      </c>
      <c r="AF65" s="208">
        <v>317</v>
      </c>
      <c r="AG65" s="208">
        <v>1</v>
      </c>
      <c r="AH65" s="158">
        <v>15</v>
      </c>
      <c r="AI65" s="159"/>
      <c r="AJ65" s="262"/>
      <c r="AK65" s="262"/>
      <c r="AL65" s="262"/>
      <c r="AM65" s="208"/>
      <c r="AN65" s="208" t="s">
        <v>1354</v>
      </c>
      <c r="AO65" s="208"/>
      <c r="AP65" s="208"/>
      <c r="AQ65" s="160">
        <f t="shared" si="0"/>
        <v>0.96825396825396826</v>
      </c>
      <c r="AR65" s="241"/>
      <c r="AS65" s="241"/>
      <c r="AT65" s="241"/>
      <c r="AU65" s="241"/>
      <c r="AV65" s="241"/>
      <c r="AW65" s="241"/>
    </row>
    <row r="66" spans="1:49" s="263" customFormat="1" ht="27.9" customHeight="1" x14ac:dyDescent="0.3">
      <c r="A66" s="263">
        <v>1</v>
      </c>
      <c r="B66" s="138" t="s">
        <v>668</v>
      </c>
      <c r="C66" s="138">
        <v>2021</v>
      </c>
      <c r="D66" s="138" t="s">
        <v>669</v>
      </c>
      <c r="E66" s="139" t="s">
        <v>670</v>
      </c>
      <c r="F66" s="140" t="s">
        <v>90</v>
      </c>
      <c r="G66" s="141" t="s">
        <v>29</v>
      </c>
      <c r="H66" s="142" t="s">
        <v>111</v>
      </c>
      <c r="I66" s="143" t="s">
        <v>671</v>
      </c>
      <c r="J66" s="144" t="s">
        <v>85</v>
      </c>
      <c r="K66" s="191" t="s">
        <v>268</v>
      </c>
      <c r="L66" s="145">
        <v>20</v>
      </c>
      <c r="M66" s="146" t="str">
        <f>IF(ISERROR(VLOOKUP(L66,Proposito_programa!$C$2:$E$59,2,FALSE))," ",VLOOKUP(L66,Proposito_programa!$C$2:$E$59,2,FALSE))</f>
        <v>Bogotá, referente en cultura, deporte, recreación y actividad física, con parques para el desarrollo y la salud</v>
      </c>
      <c r="N66" s="392" t="str">
        <f>IF(ISERROR(VLOOKUP(L66,[11]Proposito_programa!$C$2:$E$59,3,FALSE))," ",VLOOKUP(L66,[11]Proposito_programa!$C$2:$E$59,3,FALSE))</f>
        <v>Propósito 1: Hacer un nuevo contrato social para incrementar la inclusión social, productiva y política</v>
      </c>
      <c r="O66" s="147">
        <v>1590</v>
      </c>
      <c r="P66" s="205"/>
      <c r="Q66" s="149">
        <v>1016062253</v>
      </c>
      <c r="R66" s="150" t="s">
        <v>1191</v>
      </c>
      <c r="S66" s="149" t="s">
        <v>363</v>
      </c>
      <c r="T66" s="149"/>
      <c r="U66" s="151"/>
      <c r="V66" s="152"/>
      <c r="W66" s="153">
        <v>57000000</v>
      </c>
      <c r="X66" s="154"/>
      <c r="Y66" s="155"/>
      <c r="Z66" s="153"/>
      <c r="AA66" s="311">
        <f t="shared" si="1"/>
        <v>57000000</v>
      </c>
      <c r="AB66" s="344">
        <v>52440000</v>
      </c>
      <c r="AC66" s="413">
        <v>44250</v>
      </c>
      <c r="AD66" s="157">
        <v>44252</v>
      </c>
      <c r="AE66" s="157">
        <v>44554</v>
      </c>
      <c r="AF66" s="208">
        <v>302</v>
      </c>
      <c r="AG66" s="262"/>
      <c r="AH66" s="158"/>
      <c r="AI66" s="159"/>
      <c r="AJ66" s="262"/>
      <c r="AK66" s="262"/>
      <c r="AL66" s="262"/>
      <c r="AM66" s="208"/>
      <c r="AN66" s="208"/>
      <c r="AO66" s="208" t="s">
        <v>1354</v>
      </c>
      <c r="AP66" s="208"/>
      <c r="AQ66" s="160">
        <f t="shared" si="0"/>
        <v>0.92</v>
      </c>
      <c r="AR66" s="241"/>
      <c r="AS66" s="241"/>
      <c r="AT66" s="241"/>
      <c r="AU66" s="241"/>
      <c r="AV66" s="241"/>
      <c r="AW66" s="241"/>
    </row>
    <row r="67" spans="1:49" s="263" customFormat="1" ht="27.9" customHeight="1" x14ac:dyDescent="0.3">
      <c r="A67" s="263">
        <v>1</v>
      </c>
      <c r="B67" s="138" t="s">
        <v>672</v>
      </c>
      <c r="C67" s="138">
        <v>2021</v>
      </c>
      <c r="D67" s="138" t="s">
        <v>673</v>
      </c>
      <c r="E67" s="139" t="s">
        <v>674</v>
      </c>
      <c r="F67" s="140" t="s">
        <v>90</v>
      </c>
      <c r="G67" s="141" t="s">
        <v>29</v>
      </c>
      <c r="H67" s="142" t="s">
        <v>111</v>
      </c>
      <c r="I67" s="143" t="s">
        <v>550</v>
      </c>
      <c r="J67" s="144" t="s">
        <v>85</v>
      </c>
      <c r="K67" s="191" t="s">
        <v>268</v>
      </c>
      <c r="L67" s="145">
        <v>57</v>
      </c>
      <c r="M67" s="146" t="str">
        <f>IF(ISERROR(VLOOKUP(L67,Proposito_programa!$C$2:$E$59,2,FALSE))," ",VLOOKUP(L67,Proposito_programa!$C$2:$E$59,2,FALSE))</f>
        <v>Gestión pública local</v>
      </c>
      <c r="N67" s="146" t="str">
        <f>IF(ISERROR(VLOOKUP(L67,Proposito_programa!$C$2:$E$59,3,FALSE))," ",VLOOKUP(L67,Proposito_programa!$C$2:$E$59,3,FALSE))</f>
        <v>Propósito 5: Construir Bogotá - Región con gobierno abierto, transparente y ciudadanía consciente</v>
      </c>
      <c r="O67" s="147">
        <v>1696</v>
      </c>
      <c r="P67" s="205"/>
      <c r="Q67" s="149">
        <v>79763739</v>
      </c>
      <c r="R67" s="150" t="s">
        <v>1192</v>
      </c>
      <c r="S67" s="149" t="s">
        <v>363</v>
      </c>
      <c r="T67" s="149"/>
      <c r="U67" s="151"/>
      <c r="V67" s="152"/>
      <c r="W67" s="153">
        <v>25500000</v>
      </c>
      <c r="X67" s="154"/>
      <c r="Y67" s="155">
        <v>1</v>
      </c>
      <c r="Z67" s="153">
        <v>2550000</v>
      </c>
      <c r="AA67" s="311">
        <f t="shared" si="1"/>
        <v>28050000</v>
      </c>
      <c r="AB67" s="344">
        <v>26010000</v>
      </c>
      <c r="AC67" s="413">
        <v>44250</v>
      </c>
      <c r="AD67" s="157">
        <v>44252</v>
      </c>
      <c r="AE67" s="157">
        <v>44585</v>
      </c>
      <c r="AF67" s="208">
        <v>333</v>
      </c>
      <c r="AG67" s="208">
        <v>1</v>
      </c>
      <c r="AH67" s="158">
        <v>30</v>
      </c>
      <c r="AI67" s="159"/>
      <c r="AJ67" s="262"/>
      <c r="AK67" s="262"/>
      <c r="AL67" s="262"/>
      <c r="AM67" s="208"/>
      <c r="AN67" s="208" t="s">
        <v>1354</v>
      </c>
      <c r="AO67" s="208"/>
      <c r="AP67" s="208"/>
      <c r="AQ67" s="160">
        <f t="shared" si="0"/>
        <v>0.92727272727272725</v>
      </c>
      <c r="AR67" s="241"/>
      <c r="AS67" s="241"/>
      <c r="AT67" s="241"/>
      <c r="AU67" s="241"/>
      <c r="AV67" s="241"/>
      <c r="AW67" s="241"/>
    </row>
    <row r="68" spans="1:49" s="263" customFormat="1" ht="27.9" customHeight="1" x14ac:dyDescent="0.3">
      <c r="A68" s="263">
        <v>1</v>
      </c>
      <c r="B68" s="138" t="s">
        <v>675</v>
      </c>
      <c r="C68" s="138">
        <v>2021</v>
      </c>
      <c r="D68" s="138" t="s">
        <v>676</v>
      </c>
      <c r="E68" s="139" t="s">
        <v>677</v>
      </c>
      <c r="F68" s="140" t="s">
        <v>90</v>
      </c>
      <c r="G68" s="141" t="s">
        <v>29</v>
      </c>
      <c r="H68" s="142" t="s">
        <v>111</v>
      </c>
      <c r="I68" s="143" t="s">
        <v>678</v>
      </c>
      <c r="J68" s="144" t="s">
        <v>85</v>
      </c>
      <c r="K68" s="191" t="s">
        <v>268</v>
      </c>
      <c r="L68" s="145">
        <v>34</v>
      </c>
      <c r="M68" s="146" t="str">
        <f>IF(ISERROR(VLOOKUP(L68,Proposito_programa!$C$2:$E$59,2,FALSE))," ",VLOOKUP(L68,Proposito_programa!$C$2:$E$59,2,FALSE))</f>
        <v>Bogotá protectora de los animales</v>
      </c>
      <c r="N68" s="146" t="str">
        <f>IF(ISERROR(VLOOKUP(L68,Proposito_programa!$C$2:$E$59,3,FALSE))," ",VLOOKUP(L68,Proposito_programa!$C$2:$E$59,3,FALSE))</f>
        <v>Propósito 2 : Cambiar Nuestros Hábitos de Vida para Reverdecer a Bogotá y Adaptarnos y Mitigar la Crisis Climática</v>
      </c>
      <c r="O68" s="147">
        <v>1666</v>
      </c>
      <c r="P68" s="205"/>
      <c r="Q68" s="149">
        <v>79381209</v>
      </c>
      <c r="R68" s="150" t="s">
        <v>1193</v>
      </c>
      <c r="S68" s="149" t="s">
        <v>363</v>
      </c>
      <c r="T68" s="149"/>
      <c r="U68" s="151"/>
      <c r="V68" s="152"/>
      <c r="W68" s="153">
        <v>57000000</v>
      </c>
      <c r="X68" s="154"/>
      <c r="Y68" s="155"/>
      <c r="Z68" s="153"/>
      <c r="AA68" s="311">
        <f t="shared" si="1"/>
        <v>57000000</v>
      </c>
      <c r="AB68" s="344">
        <v>51300000</v>
      </c>
      <c r="AC68" s="413">
        <v>44250</v>
      </c>
      <c r="AD68" s="157">
        <v>44256</v>
      </c>
      <c r="AE68" s="157">
        <v>44561</v>
      </c>
      <c r="AF68" s="208">
        <v>305</v>
      </c>
      <c r="AG68" s="262"/>
      <c r="AH68" s="158"/>
      <c r="AI68" s="159"/>
      <c r="AJ68" s="262"/>
      <c r="AK68" s="262"/>
      <c r="AL68" s="262"/>
      <c r="AM68" s="208"/>
      <c r="AN68" s="208" t="s">
        <v>1354</v>
      </c>
      <c r="AO68" s="208"/>
      <c r="AP68" s="208"/>
      <c r="AQ68" s="160">
        <f t="shared" si="0"/>
        <v>0.9</v>
      </c>
      <c r="AR68" s="241"/>
      <c r="AS68" s="241"/>
      <c r="AT68" s="241"/>
      <c r="AU68" s="241"/>
      <c r="AV68" s="241"/>
      <c r="AW68" s="241"/>
    </row>
    <row r="69" spans="1:49" s="263" customFormat="1" ht="27.9" customHeight="1" x14ac:dyDescent="0.3">
      <c r="A69" s="263">
        <v>1</v>
      </c>
      <c r="B69" s="138" t="s">
        <v>679</v>
      </c>
      <c r="C69" s="138">
        <v>2021</v>
      </c>
      <c r="D69" s="138" t="s">
        <v>680</v>
      </c>
      <c r="E69" s="139" t="s">
        <v>681</v>
      </c>
      <c r="F69" s="140" t="s">
        <v>90</v>
      </c>
      <c r="G69" s="141" t="s">
        <v>29</v>
      </c>
      <c r="H69" s="142" t="s">
        <v>111</v>
      </c>
      <c r="I69" s="143" t="s">
        <v>682</v>
      </c>
      <c r="J69" s="144" t="s">
        <v>85</v>
      </c>
      <c r="K69" s="191" t="s">
        <v>268</v>
      </c>
      <c r="L69" s="145">
        <v>57</v>
      </c>
      <c r="M69" s="146" t="str">
        <f>IF(ISERROR(VLOOKUP(L69,Proposito_programa!$C$2:$E$59,2,FALSE))," ",VLOOKUP(L69,Proposito_programa!$C$2:$E$59,2,FALSE))</f>
        <v>Gestión pública local</v>
      </c>
      <c r="N69" s="146" t="str">
        <f>IF(ISERROR(VLOOKUP(L69,Proposito_programa!$C$2:$E$59,3,FALSE))," ",VLOOKUP(L69,Proposito_programa!$C$2:$E$59,3,FALSE))</f>
        <v>Propósito 5: Construir Bogotá - Región con gobierno abierto, transparente y ciudadanía consciente</v>
      </c>
      <c r="O69" s="147">
        <v>1696</v>
      </c>
      <c r="P69" s="205"/>
      <c r="Q69" s="149">
        <v>1053803005</v>
      </c>
      <c r="R69" s="150" t="s">
        <v>1307</v>
      </c>
      <c r="S69" s="149" t="s">
        <v>363</v>
      </c>
      <c r="T69" s="149"/>
      <c r="U69" s="151"/>
      <c r="V69" s="152"/>
      <c r="W69" s="153">
        <v>43650000</v>
      </c>
      <c r="X69" s="154"/>
      <c r="Y69" s="155"/>
      <c r="Z69" s="153"/>
      <c r="AA69" s="311">
        <f t="shared" si="1"/>
        <v>43650000</v>
      </c>
      <c r="AB69" s="344">
        <v>35647500</v>
      </c>
      <c r="AC69" s="413">
        <v>44251</v>
      </c>
      <c r="AD69" s="157">
        <v>44253</v>
      </c>
      <c r="AE69" s="157">
        <v>44510</v>
      </c>
      <c r="AF69" s="208">
        <v>257</v>
      </c>
      <c r="AG69" s="262"/>
      <c r="AH69" s="158"/>
      <c r="AI69" s="159"/>
      <c r="AJ69" s="262"/>
      <c r="AK69" s="262"/>
      <c r="AL69" s="262"/>
      <c r="AM69" s="208"/>
      <c r="AN69" s="208"/>
      <c r="AO69" s="208" t="s">
        <v>1354</v>
      </c>
      <c r="AP69" s="208"/>
      <c r="AQ69" s="160">
        <f t="shared" si="0"/>
        <v>0.81666666666666665</v>
      </c>
      <c r="AR69" s="241"/>
      <c r="AS69" s="241"/>
      <c r="AT69" s="241"/>
      <c r="AU69" s="241"/>
      <c r="AV69" s="241"/>
      <c r="AW69" s="241"/>
    </row>
    <row r="70" spans="1:49" s="263" customFormat="1" ht="27.9" customHeight="1" x14ac:dyDescent="0.3">
      <c r="A70" s="263">
        <v>1</v>
      </c>
      <c r="B70" s="138" t="s">
        <v>683</v>
      </c>
      <c r="C70" s="138">
        <v>2021</v>
      </c>
      <c r="D70" s="138" t="s">
        <v>684</v>
      </c>
      <c r="E70" s="139" t="s">
        <v>685</v>
      </c>
      <c r="F70" s="140" t="s">
        <v>90</v>
      </c>
      <c r="G70" s="141" t="s">
        <v>29</v>
      </c>
      <c r="H70" s="142" t="s">
        <v>111</v>
      </c>
      <c r="I70" s="143" t="s">
        <v>686</v>
      </c>
      <c r="J70" s="144" t="s">
        <v>85</v>
      </c>
      <c r="K70" s="191" t="s">
        <v>268</v>
      </c>
      <c r="L70" s="145">
        <v>57</v>
      </c>
      <c r="M70" s="146" t="str">
        <f>IF(ISERROR(VLOOKUP(L70,Proposito_programa!$C$2:$E$59,2,FALSE))," ",VLOOKUP(L70,Proposito_programa!$C$2:$E$59,2,FALSE))</f>
        <v>Gestión pública local</v>
      </c>
      <c r="N70" s="146" t="str">
        <f>IF(ISERROR(VLOOKUP(L70,Proposito_programa!$C$2:$E$59,3,FALSE))," ",VLOOKUP(L70,Proposito_programa!$C$2:$E$59,3,FALSE))</f>
        <v>Propósito 5: Construir Bogotá - Región con gobierno abierto, transparente y ciudadanía consciente</v>
      </c>
      <c r="O70" s="147">
        <v>1696</v>
      </c>
      <c r="P70" s="205"/>
      <c r="Q70" s="149">
        <v>53074893</v>
      </c>
      <c r="R70" s="150" t="s">
        <v>1194</v>
      </c>
      <c r="S70" s="149" t="s">
        <v>363</v>
      </c>
      <c r="T70" s="149"/>
      <c r="U70" s="151"/>
      <c r="V70" s="152"/>
      <c r="W70" s="153">
        <v>38000000</v>
      </c>
      <c r="X70" s="154"/>
      <c r="Y70" s="155"/>
      <c r="Z70" s="153"/>
      <c r="AA70" s="311">
        <f t="shared" si="1"/>
        <v>38000000</v>
      </c>
      <c r="AB70" s="344">
        <v>34073333</v>
      </c>
      <c r="AC70" s="413">
        <v>44252</v>
      </c>
      <c r="AD70" s="157">
        <v>44257</v>
      </c>
      <c r="AE70" s="157">
        <v>44562</v>
      </c>
      <c r="AF70" s="208">
        <v>305</v>
      </c>
      <c r="AG70" s="262"/>
      <c r="AH70" s="158"/>
      <c r="AI70" s="159"/>
      <c r="AJ70" s="262"/>
      <c r="AK70" s="262"/>
      <c r="AL70" s="262"/>
      <c r="AM70" s="208"/>
      <c r="AN70" s="208" t="s">
        <v>1354</v>
      </c>
      <c r="AO70" s="208"/>
      <c r="AP70" s="208"/>
      <c r="AQ70" s="160">
        <f t="shared" si="0"/>
        <v>0.89666665789473687</v>
      </c>
      <c r="AR70" s="241"/>
      <c r="AS70" s="241"/>
      <c r="AT70" s="241"/>
      <c r="AU70" s="241"/>
      <c r="AV70" s="241"/>
      <c r="AW70" s="241"/>
    </row>
    <row r="71" spans="1:49" s="263" customFormat="1" ht="27.9" customHeight="1" x14ac:dyDescent="0.3">
      <c r="A71" s="263">
        <v>1</v>
      </c>
      <c r="B71" s="138" t="s">
        <v>687</v>
      </c>
      <c r="C71" s="138">
        <v>2021</v>
      </c>
      <c r="D71" s="138" t="s">
        <v>688</v>
      </c>
      <c r="E71" s="139" t="s">
        <v>689</v>
      </c>
      <c r="F71" s="140" t="s">
        <v>90</v>
      </c>
      <c r="G71" s="141" t="s">
        <v>29</v>
      </c>
      <c r="H71" s="142" t="s">
        <v>111</v>
      </c>
      <c r="I71" s="143" t="s">
        <v>690</v>
      </c>
      <c r="J71" s="144" t="s">
        <v>85</v>
      </c>
      <c r="K71" s="191" t="s">
        <v>268</v>
      </c>
      <c r="L71" s="145">
        <v>28</v>
      </c>
      <c r="M71" s="146" t="str">
        <f>IF(ISERROR(VLOOKUP(L71,Proposito_programa!$C$2:$E$59,2,FALSE))," ",VLOOKUP(L71,Proposito_programa!$C$2:$E$59,2,FALSE))</f>
        <v>Bogotá protectora de sus recursos naturales</v>
      </c>
      <c r="N71" s="146" t="str">
        <f>IF(ISERROR(VLOOKUP(L71,Proposito_programa!$C$2:$E$59,3,FALSE))," ",VLOOKUP(L71,Proposito_programa!$C$2:$E$59,3,FALSE))</f>
        <v>Propósito 2 : Cambiar Nuestros Hábitos de Vida para Reverdecer a Bogotá y Adaptarnos y Mitigar la Crisis Climática</v>
      </c>
      <c r="O71" s="147">
        <v>1651</v>
      </c>
      <c r="P71" s="205"/>
      <c r="Q71" s="149">
        <v>1026277892</v>
      </c>
      <c r="R71" s="150" t="s">
        <v>1309</v>
      </c>
      <c r="S71" s="149" t="s">
        <v>363</v>
      </c>
      <c r="T71" s="149"/>
      <c r="U71" s="151"/>
      <c r="V71" s="152"/>
      <c r="W71" s="153">
        <v>57000000</v>
      </c>
      <c r="X71" s="154"/>
      <c r="Y71" s="155"/>
      <c r="Z71" s="153"/>
      <c r="AA71" s="311">
        <f t="shared" si="1"/>
        <v>57000000</v>
      </c>
      <c r="AB71" s="344">
        <v>56620000</v>
      </c>
      <c r="AC71" s="413">
        <v>44250</v>
      </c>
      <c r="AD71" s="157">
        <v>44258</v>
      </c>
      <c r="AE71" s="157">
        <v>44563</v>
      </c>
      <c r="AF71" s="208">
        <v>307</v>
      </c>
      <c r="AG71" s="262"/>
      <c r="AH71" s="158"/>
      <c r="AI71" s="159"/>
      <c r="AJ71" s="262"/>
      <c r="AK71" s="262"/>
      <c r="AL71" s="262"/>
      <c r="AM71" s="208"/>
      <c r="AN71" s="208" t="s">
        <v>1354</v>
      </c>
      <c r="AO71" s="208"/>
      <c r="AP71" s="208"/>
      <c r="AQ71" s="160">
        <f t="shared" si="0"/>
        <v>0.99333333333333329</v>
      </c>
      <c r="AR71" s="241"/>
      <c r="AS71" s="241"/>
      <c r="AT71" s="241"/>
      <c r="AU71" s="241"/>
      <c r="AV71" s="241"/>
      <c r="AW71" s="241"/>
    </row>
    <row r="72" spans="1:49" s="263" customFormat="1" ht="27.9" customHeight="1" x14ac:dyDescent="0.3">
      <c r="A72" s="263">
        <v>1</v>
      </c>
      <c r="B72" s="138" t="s">
        <v>691</v>
      </c>
      <c r="C72" s="138">
        <v>2021</v>
      </c>
      <c r="D72" s="138" t="s">
        <v>692</v>
      </c>
      <c r="E72" s="139" t="s">
        <v>693</v>
      </c>
      <c r="F72" s="140" t="s">
        <v>90</v>
      </c>
      <c r="G72" s="141" t="s">
        <v>29</v>
      </c>
      <c r="H72" s="142" t="s">
        <v>111</v>
      </c>
      <c r="I72" s="143" t="s">
        <v>694</v>
      </c>
      <c r="J72" s="144" t="s">
        <v>85</v>
      </c>
      <c r="K72" s="191" t="s">
        <v>268</v>
      </c>
      <c r="L72" s="145">
        <v>1</v>
      </c>
      <c r="M72" s="146" t="str">
        <f>IF(ISERROR(VLOOKUP(L72,Proposito_programa!$C$2:$E$59,2,FALSE))," ",VLOOKUP(L72,Proposito_programa!$C$2:$E$59,2,FALSE))</f>
        <v>Subsidios y transferencias para la equidad</v>
      </c>
      <c r="N72" s="392" t="str">
        <f>IF(ISERROR(VLOOKUP(L72,[11]Proposito_programa!$C$2:$E$59,3,FALSE))," ",VLOOKUP(L72,[11]Proposito_programa!$C$2:$E$59,3,FALSE))</f>
        <v>Propósito 1: Hacer un nuevo contrato social para incrementar la inclusión social, productiva y política</v>
      </c>
      <c r="O72" s="147">
        <v>1583</v>
      </c>
      <c r="P72" s="205"/>
      <c r="Q72" s="149">
        <v>80016995</v>
      </c>
      <c r="R72" s="150" t="s">
        <v>1195</v>
      </c>
      <c r="S72" s="149" t="s">
        <v>363</v>
      </c>
      <c r="T72" s="149"/>
      <c r="U72" s="151"/>
      <c r="V72" s="152"/>
      <c r="W72" s="153">
        <v>57000000</v>
      </c>
      <c r="X72" s="154"/>
      <c r="Y72" s="155">
        <v>1</v>
      </c>
      <c r="Z72" s="153">
        <v>2850000</v>
      </c>
      <c r="AA72" s="311">
        <f>+W72+X72+Z72</f>
        <v>59850000</v>
      </c>
      <c r="AB72" s="344">
        <v>52440000</v>
      </c>
      <c r="AC72" s="413">
        <v>44250</v>
      </c>
      <c r="AD72" s="157">
        <v>44252</v>
      </c>
      <c r="AE72" s="157">
        <v>44569</v>
      </c>
      <c r="AF72" s="208">
        <v>317</v>
      </c>
      <c r="AG72" s="208">
        <v>1</v>
      </c>
      <c r="AH72" s="158">
        <v>15</v>
      </c>
      <c r="AI72" s="159"/>
      <c r="AJ72" s="262"/>
      <c r="AK72" s="262"/>
      <c r="AL72" s="262"/>
      <c r="AM72" s="208"/>
      <c r="AN72" s="208" t="s">
        <v>1354</v>
      </c>
      <c r="AO72" s="208"/>
      <c r="AP72" s="208"/>
      <c r="AQ72" s="160">
        <f t="shared" si="0"/>
        <v>0.87619047619047619</v>
      </c>
      <c r="AR72" s="241"/>
      <c r="AS72" s="241"/>
      <c r="AT72" s="241"/>
      <c r="AU72" s="241"/>
      <c r="AV72" s="241"/>
      <c r="AW72" s="241"/>
    </row>
    <row r="73" spans="1:49" s="263" customFormat="1" ht="27.9" customHeight="1" x14ac:dyDescent="0.3">
      <c r="A73" s="263">
        <v>1</v>
      </c>
      <c r="B73" s="138" t="s">
        <v>695</v>
      </c>
      <c r="C73" s="138">
        <v>2021</v>
      </c>
      <c r="D73" s="138" t="s">
        <v>696</v>
      </c>
      <c r="E73" s="139" t="s">
        <v>697</v>
      </c>
      <c r="F73" s="140" t="s">
        <v>90</v>
      </c>
      <c r="G73" s="141" t="s">
        <v>29</v>
      </c>
      <c r="H73" s="142" t="s">
        <v>111</v>
      </c>
      <c r="I73" s="143" t="s">
        <v>698</v>
      </c>
      <c r="J73" s="144" t="s">
        <v>85</v>
      </c>
      <c r="K73" s="191" t="s">
        <v>268</v>
      </c>
      <c r="L73" s="145">
        <v>57</v>
      </c>
      <c r="M73" s="146" t="str">
        <f>IF(ISERROR(VLOOKUP(L73,Proposito_programa!$C$2:$E$59,2,FALSE))," ",VLOOKUP(L73,Proposito_programa!$C$2:$E$59,2,FALSE))</f>
        <v>Gestión pública local</v>
      </c>
      <c r="N73" s="146" t="str">
        <f>IF(ISERROR(VLOOKUP(L73,Proposito_programa!$C$2:$E$59,3,FALSE))," ",VLOOKUP(L73,Proposito_programa!$C$2:$E$59,3,FALSE))</f>
        <v>Propósito 5: Construir Bogotá - Región con gobierno abierto, transparente y ciudadanía consciente</v>
      </c>
      <c r="O73" s="147">
        <v>1696</v>
      </c>
      <c r="P73" s="205"/>
      <c r="Q73" s="149">
        <v>1000601472</v>
      </c>
      <c r="R73" s="150" t="s">
        <v>1196</v>
      </c>
      <c r="S73" s="149" t="s">
        <v>363</v>
      </c>
      <c r="T73" s="149"/>
      <c r="U73" s="151"/>
      <c r="V73" s="152"/>
      <c r="W73" s="153">
        <v>26000000</v>
      </c>
      <c r="X73" s="154"/>
      <c r="Y73" s="155"/>
      <c r="Z73" s="153"/>
      <c r="AA73" s="311">
        <f t="shared" si="1"/>
        <v>26000000</v>
      </c>
      <c r="AB73" s="344">
        <v>25999999</v>
      </c>
      <c r="AC73" s="413">
        <v>44251</v>
      </c>
      <c r="AD73" s="157">
        <v>44253</v>
      </c>
      <c r="AE73" s="157">
        <v>44555</v>
      </c>
      <c r="AF73" s="208">
        <v>302</v>
      </c>
      <c r="AG73" s="262"/>
      <c r="AH73" s="158"/>
      <c r="AI73" s="159"/>
      <c r="AJ73" s="262"/>
      <c r="AK73" s="262"/>
      <c r="AL73" s="262"/>
      <c r="AM73" s="208"/>
      <c r="AN73" s="208"/>
      <c r="AO73" s="208" t="s">
        <v>1354</v>
      </c>
      <c r="AP73" s="208"/>
      <c r="AQ73" s="160">
        <f t="shared" si="0"/>
        <v>0.99999996153846149</v>
      </c>
      <c r="AR73" s="241"/>
      <c r="AS73" s="241"/>
      <c r="AT73" s="241"/>
      <c r="AU73" s="241"/>
      <c r="AV73" s="241"/>
      <c r="AW73" s="241"/>
    </row>
    <row r="74" spans="1:49" s="263" customFormat="1" ht="27.9" customHeight="1" x14ac:dyDescent="0.3">
      <c r="A74" s="263">
        <v>1</v>
      </c>
      <c r="B74" s="138" t="s">
        <v>699</v>
      </c>
      <c r="C74" s="138">
        <v>2021</v>
      </c>
      <c r="D74" s="138" t="s">
        <v>700</v>
      </c>
      <c r="E74" s="139" t="s">
        <v>701</v>
      </c>
      <c r="F74" s="140" t="s">
        <v>90</v>
      </c>
      <c r="G74" s="141" t="s">
        <v>29</v>
      </c>
      <c r="H74" s="142" t="s">
        <v>111</v>
      </c>
      <c r="I74" s="143" t="s">
        <v>702</v>
      </c>
      <c r="J74" s="144" t="s">
        <v>85</v>
      </c>
      <c r="K74" s="191" t="s">
        <v>268</v>
      </c>
      <c r="L74" s="145">
        <v>57</v>
      </c>
      <c r="M74" s="146" t="str">
        <f>IF(ISERROR(VLOOKUP(L74,Proposito_programa!$C$2:$E$59,2,FALSE))," ",VLOOKUP(L74,Proposito_programa!$C$2:$E$59,2,FALSE))</f>
        <v>Gestión pública local</v>
      </c>
      <c r="N74" s="146" t="str">
        <f>IF(ISERROR(VLOOKUP(L74,Proposito_programa!$C$2:$E$59,3,FALSE))," ",VLOOKUP(L74,Proposito_programa!$C$2:$E$59,3,FALSE))</f>
        <v>Propósito 5: Construir Bogotá - Región con gobierno abierto, transparente y ciudadanía consciente</v>
      </c>
      <c r="O74" s="147">
        <v>1696</v>
      </c>
      <c r="P74" s="205"/>
      <c r="Q74" s="149">
        <v>3129847</v>
      </c>
      <c r="R74" s="150" t="s">
        <v>1310</v>
      </c>
      <c r="S74" s="149" t="s">
        <v>363</v>
      </c>
      <c r="T74" s="149"/>
      <c r="U74" s="151"/>
      <c r="V74" s="152"/>
      <c r="W74" s="153">
        <v>25000000</v>
      </c>
      <c r="X74" s="154"/>
      <c r="Y74" s="155">
        <v>1</v>
      </c>
      <c r="Z74" s="153">
        <v>2500000</v>
      </c>
      <c r="AA74" s="311">
        <f t="shared" si="1"/>
        <v>27500000</v>
      </c>
      <c r="AB74" s="344">
        <v>25000000</v>
      </c>
      <c r="AC74" s="413">
        <v>44251</v>
      </c>
      <c r="AD74" s="157">
        <v>44256</v>
      </c>
      <c r="AE74" s="157">
        <v>44591</v>
      </c>
      <c r="AF74" s="208">
        <v>333</v>
      </c>
      <c r="AG74" s="208">
        <v>1</v>
      </c>
      <c r="AH74" s="158">
        <v>30</v>
      </c>
      <c r="AI74" s="159"/>
      <c r="AJ74" s="262"/>
      <c r="AK74" s="262"/>
      <c r="AL74" s="262"/>
      <c r="AM74" s="208"/>
      <c r="AN74" s="208" t="s">
        <v>1354</v>
      </c>
      <c r="AO74" s="208"/>
      <c r="AP74" s="208"/>
      <c r="AQ74" s="160">
        <f t="shared" si="0"/>
        <v>0.90909090909090906</v>
      </c>
      <c r="AR74" s="241"/>
      <c r="AS74" s="241"/>
      <c r="AT74" s="241"/>
      <c r="AU74" s="241"/>
      <c r="AV74" s="241"/>
      <c r="AW74" s="241"/>
    </row>
    <row r="75" spans="1:49" s="263" customFormat="1" ht="27.9" customHeight="1" x14ac:dyDescent="0.3">
      <c r="A75" s="263">
        <v>1</v>
      </c>
      <c r="B75" s="138" t="s">
        <v>703</v>
      </c>
      <c r="C75" s="138">
        <v>2021</v>
      </c>
      <c r="D75" s="138" t="s">
        <v>704</v>
      </c>
      <c r="E75" s="139" t="s">
        <v>705</v>
      </c>
      <c r="F75" s="140" t="s">
        <v>90</v>
      </c>
      <c r="G75" s="141" t="s">
        <v>29</v>
      </c>
      <c r="H75" s="142" t="s">
        <v>111</v>
      </c>
      <c r="I75" s="143" t="s">
        <v>706</v>
      </c>
      <c r="J75" s="144" t="s">
        <v>85</v>
      </c>
      <c r="K75" s="191" t="s">
        <v>268</v>
      </c>
      <c r="L75" s="145">
        <v>57</v>
      </c>
      <c r="M75" s="146" t="str">
        <f>IF(ISERROR(VLOOKUP(L75,Proposito_programa!$C$2:$E$59,2,FALSE))," ",VLOOKUP(L75,Proposito_programa!$C$2:$E$59,2,FALSE))</f>
        <v>Gestión pública local</v>
      </c>
      <c r="N75" s="146" t="str">
        <f>IF(ISERROR(VLOOKUP(L75,Proposito_programa!$C$2:$E$59,3,FALSE))," ",VLOOKUP(L75,Proposito_programa!$C$2:$E$59,3,FALSE))</f>
        <v>Propósito 5: Construir Bogotá - Región con gobierno abierto, transparente y ciudadanía consciente</v>
      </c>
      <c r="O75" s="147">
        <v>1696</v>
      </c>
      <c r="P75" s="205"/>
      <c r="Q75" s="149">
        <v>52185103</v>
      </c>
      <c r="R75" s="150" t="s">
        <v>1197</v>
      </c>
      <c r="S75" s="149" t="s">
        <v>363</v>
      </c>
      <c r="T75" s="149"/>
      <c r="U75" s="151"/>
      <c r="V75" s="152"/>
      <c r="W75" s="153">
        <v>43650000</v>
      </c>
      <c r="X75" s="154"/>
      <c r="Y75" s="155"/>
      <c r="Z75" s="153"/>
      <c r="AA75" s="311">
        <f t="shared" si="1"/>
        <v>43650000</v>
      </c>
      <c r="AB75" s="344">
        <v>40012500</v>
      </c>
      <c r="AC75" s="413">
        <v>44251</v>
      </c>
      <c r="AD75" s="157">
        <v>44253</v>
      </c>
      <c r="AE75" s="157">
        <v>44555</v>
      </c>
      <c r="AF75" s="208">
        <v>302</v>
      </c>
      <c r="AG75" s="262"/>
      <c r="AH75" s="158"/>
      <c r="AI75" s="159"/>
      <c r="AJ75" s="262"/>
      <c r="AK75" s="262"/>
      <c r="AL75" s="262"/>
      <c r="AM75" s="208"/>
      <c r="AN75" s="208"/>
      <c r="AO75" s="208" t="s">
        <v>1354</v>
      </c>
      <c r="AP75" s="208"/>
      <c r="AQ75" s="160">
        <f t="shared" si="0"/>
        <v>0.91666666666666663</v>
      </c>
      <c r="AR75" s="241"/>
      <c r="AS75" s="241"/>
      <c r="AT75" s="241"/>
      <c r="AU75" s="241"/>
      <c r="AV75" s="241"/>
      <c r="AW75" s="241"/>
    </row>
    <row r="76" spans="1:49" s="263" customFormat="1" ht="27.9" customHeight="1" x14ac:dyDescent="0.3">
      <c r="A76" s="263">
        <v>1</v>
      </c>
      <c r="B76" s="138" t="s">
        <v>707</v>
      </c>
      <c r="C76" s="138">
        <v>2021</v>
      </c>
      <c r="D76" s="138" t="s">
        <v>708</v>
      </c>
      <c r="E76" s="139" t="s">
        <v>709</v>
      </c>
      <c r="F76" s="140" t="s">
        <v>90</v>
      </c>
      <c r="G76" s="141" t="s">
        <v>29</v>
      </c>
      <c r="H76" s="142" t="s">
        <v>111</v>
      </c>
      <c r="I76" s="143" t="s">
        <v>710</v>
      </c>
      <c r="J76" s="144" t="s">
        <v>85</v>
      </c>
      <c r="K76" s="191" t="s">
        <v>268</v>
      </c>
      <c r="L76" s="145">
        <v>57</v>
      </c>
      <c r="M76" s="146" t="str">
        <f>IF(ISERROR(VLOOKUP(L76,Proposito_programa!$C$2:$E$59,2,FALSE))," ",VLOOKUP(L76,Proposito_programa!$C$2:$E$59,2,FALSE))</f>
        <v>Gestión pública local</v>
      </c>
      <c r="N76" s="146" t="str">
        <f>IF(ISERROR(VLOOKUP(L76,Proposito_programa!$C$2:$E$59,3,FALSE))," ",VLOOKUP(L76,Proposito_programa!$C$2:$E$59,3,FALSE))</f>
        <v>Propósito 5: Construir Bogotá - Región con gobierno abierto, transparente y ciudadanía consciente</v>
      </c>
      <c r="O76" s="147">
        <v>1696</v>
      </c>
      <c r="P76" s="205"/>
      <c r="Q76" s="149">
        <v>1010204948</v>
      </c>
      <c r="R76" s="150" t="s">
        <v>1311</v>
      </c>
      <c r="S76" s="149" t="s">
        <v>363</v>
      </c>
      <c r="T76" s="149"/>
      <c r="U76" s="151"/>
      <c r="V76" s="152"/>
      <c r="W76" s="153">
        <v>57000000</v>
      </c>
      <c r="X76" s="154"/>
      <c r="Y76" s="155"/>
      <c r="Z76" s="153"/>
      <c r="AA76" s="311">
        <f t="shared" si="1"/>
        <v>57000000</v>
      </c>
      <c r="AB76" s="344">
        <v>57000000</v>
      </c>
      <c r="AC76" s="413">
        <v>44252</v>
      </c>
      <c r="AD76" s="157">
        <v>44256</v>
      </c>
      <c r="AE76" s="157">
        <v>44561</v>
      </c>
      <c r="AF76" s="208">
        <v>305</v>
      </c>
      <c r="AG76" s="262"/>
      <c r="AH76" s="158"/>
      <c r="AI76" s="159"/>
      <c r="AJ76" s="262"/>
      <c r="AK76" s="262"/>
      <c r="AL76" s="262"/>
      <c r="AM76" s="208"/>
      <c r="AN76" s="208" t="s">
        <v>1354</v>
      </c>
      <c r="AO76" s="208"/>
      <c r="AP76" s="208"/>
      <c r="AQ76" s="160">
        <f t="shared" si="0"/>
        <v>1</v>
      </c>
      <c r="AR76" s="241"/>
      <c r="AS76" s="241"/>
      <c r="AT76" s="241"/>
      <c r="AU76" s="241"/>
      <c r="AV76" s="241"/>
      <c r="AW76" s="241"/>
    </row>
    <row r="77" spans="1:49" s="263" customFormat="1" ht="27.9" customHeight="1" x14ac:dyDescent="0.3">
      <c r="A77" s="263">
        <v>1</v>
      </c>
      <c r="B77" s="138" t="s">
        <v>711</v>
      </c>
      <c r="C77" s="138">
        <v>2021</v>
      </c>
      <c r="D77" s="138" t="s">
        <v>712</v>
      </c>
      <c r="E77" s="139" t="s">
        <v>713</v>
      </c>
      <c r="F77" s="140" t="s">
        <v>90</v>
      </c>
      <c r="G77" s="141" t="s">
        <v>29</v>
      </c>
      <c r="H77" s="142" t="s">
        <v>111</v>
      </c>
      <c r="I77" s="143" t="s">
        <v>714</v>
      </c>
      <c r="J77" s="144" t="s">
        <v>85</v>
      </c>
      <c r="K77" s="191" t="s">
        <v>268</v>
      </c>
      <c r="L77" s="145">
        <v>55</v>
      </c>
      <c r="M77" s="146" t="str">
        <f>IF(ISERROR(VLOOKUP(L77,Proposito_programa!$C$2:$E$59,2,FALSE))," ",VLOOKUP(L77,Proposito_programa!$C$2:$E$59,2,FALSE))</f>
        <v>Fortalecimiento de cultura ciudadana y su institucionalidad</v>
      </c>
      <c r="N77" s="146" t="str">
        <f>IF(ISERROR(VLOOKUP(L77,Proposito_programa!$C$2:$E$59,3,FALSE))," ",VLOOKUP(L77,Proposito_programa!$C$2:$E$59,3,FALSE))</f>
        <v>Propósito 5: Construir Bogotá - Región con gobierno abierto, transparente y ciudadanía consciente</v>
      </c>
      <c r="O77" s="147">
        <v>1691</v>
      </c>
      <c r="P77" s="205"/>
      <c r="Q77" s="149">
        <v>1018498031</v>
      </c>
      <c r="R77" s="150" t="s">
        <v>1198</v>
      </c>
      <c r="S77" s="149" t="s">
        <v>363</v>
      </c>
      <c r="T77" s="149"/>
      <c r="U77" s="151"/>
      <c r="V77" s="152"/>
      <c r="W77" s="153">
        <v>43650000</v>
      </c>
      <c r="X77" s="154"/>
      <c r="Y77" s="155">
        <v>1</v>
      </c>
      <c r="Z77" s="153">
        <v>2182500</v>
      </c>
      <c r="AA77" s="311">
        <f t="shared" si="1"/>
        <v>45832500</v>
      </c>
      <c r="AB77" s="344">
        <v>44377500</v>
      </c>
      <c r="AC77" s="413">
        <v>44253</v>
      </c>
      <c r="AD77" s="157">
        <v>44253</v>
      </c>
      <c r="AE77" s="157">
        <v>44570</v>
      </c>
      <c r="AF77" s="208">
        <v>317</v>
      </c>
      <c r="AG77" s="208">
        <v>1</v>
      </c>
      <c r="AH77" s="158">
        <v>15</v>
      </c>
      <c r="AI77" s="159"/>
      <c r="AJ77" s="262"/>
      <c r="AK77" s="262"/>
      <c r="AL77" s="262"/>
      <c r="AM77" s="208"/>
      <c r="AN77" s="208" t="s">
        <v>1354</v>
      </c>
      <c r="AO77" s="208"/>
      <c r="AP77" s="208"/>
      <c r="AQ77" s="160">
        <f t="shared" si="0"/>
        <v>0.96825396825396826</v>
      </c>
      <c r="AR77" s="241"/>
      <c r="AS77" s="241"/>
      <c r="AT77" s="241"/>
      <c r="AU77" s="241"/>
      <c r="AV77" s="241"/>
      <c r="AW77" s="241"/>
    </row>
    <row r="78" spans="1:49" s="263" customFormat="1" ht="27.9" customHeight="1" x14ac:dyDescent="0.3">
      <c r="A78" s="263">
        <v>1</v>
      </c>
      <c r="B78" s="138" t="s">
        <v>715</v>
      </c>
      <c r="C78" s="138">
        <v>2021</v>
      </c>
      <c r="D78" s="138" t="s">
        <v>716</v>
      </c>
      <c r="E78" s="139" t="s">
        <v>717</v>
      </c>
      <c r="F78" s="140" t="s">
        <v>90</v>
      </c>
      <c r="G78" s="141" t="s">
        <v>29</v>
      </c>
      <c r="H78" s="142" t="s">
        <v>111</v>
      </c>
      <c r="I78" s="143" t="s">
        <v>718</v>
      </c>
      <c r="J78" s="144" t="s">
        <v>85</v>
      </c>
      <c r="K78" s="191" t="s">
        <v>268</v>
      </c>
      <c r="L78" s="145">
        <v>57</v>
      </c>
      <c r="M78" s="146" t="str">
        <f>IF(ISERROR(VLOOKUP(L78,Proposito_programa!$C$2:$E$59,2,FALSE))," ",VLOOKUP(L78,Proposito_programa!$C$2:$E$59,2,FALSE))</f>
        <v>Gestión pública local</v>
      </c>
      <c r="N78" s="146" t="str">
        <f>IF(ISERROR(VLOOKUP(L78,Proposito_programa!$C$2:$E$59,3,FALSE))," ",VLOOKUP(L78,Proposito_programa!$C$2:$E$59,3,FALSE))</f>
        <v>Propósito 5: Construir Bogotá - Región con gobierno abierto, transparente y ciudadanía consciente</v>
      </c>
      <c r="O78" s="147">
        <v>1696</v>
      </c>
      <c r="P78" s="205"/>
      <c r="Q78" s="149">
        <v>52231511</v>
      </c>
      <c r="R78" s="150" t="s">
        <v>1199</v>
      </c>
      <c r="S78" s="149" t="s">
        <v>363</v>
      </c>
      <c r="T78" s="149"/>
      <c r="U78" s="151"/>
      <c r="V78" s="152"/>
      <c r="W78" s="153">
        <v>39000000</v>
      </c>
      <c r="X78" s="154"/>
      <c r="Y78" s="155"/>
      <c r="Z78" s="153"/>
      <c r="AA78" s="311">
        <f t="shared" si="1"/>
        <v>39000000</v>
      </c>
      <c r="AB78" s="344">
        <v>39000000</v>
      </c>
      <c r="AC78" s="413">
        <v>44256</v>
      </c>
      <c r="AD78" s="157">
        <v>44256</v>
      </c>
      <c r="AE78" s="157">
        <v>44561</v>
      </c>
      <c r="AF78" s="208">
        <v>305</v>
      </c>
      <c r="AG78" s="262"/>
      <c r="AH78" s="158"/>
      <c r="AI78" s="159"/>
      <c r="AJ78" s="262"/>
      <c r="AK78" s="262"/>
      <c r="AL78" s="262"/>
      <c r="AM78" s="208"/>
      <c r="AN78" s="208" t="s">
        <v>1354</v>
      </c>
      <c r="AO78" s="208"/>
      <c r="AP78" s="208"/>
      <c r="AQ78" s="160">
        <f t="shared" si="0"/>
        <v>1</v>
      </c>
      <c r="AR78" s="241"/>
      <c r="AS78" s="241"/>
      <c r="AT78" s="241"/>
      <c r="AU78" s="241"/>
      <c r="AV78" s="241"/>
      <c r="AW78" s="241"/>
    </row>
    <row r="79" spans="1:49" s="263" customFormat="1" ht="27.9" customHeight="1" x14ac:dyDescent="0.3">
      <c r="A79" s="263">
        <v>1</v>
      </c>
      <c r="B79" s="138" t="s">
        <v>719</v>
      </c>
      <c r="C79" s="138">
        <v>2021</v>
      </c>
      <c r="D79" s="138" t="s">
        <v>720</v>
      </c>
      <c r="E79" s="139" t="s">
        <v>721</v>
      </c>
      <c r="F79" s="140" t="s">
        <v>90</v>
      </c>
      <c r="G79" s="141" t="s">
        <v>29</v>
      </c>
      <c r="H79" s="142" t="s">
        <v>111</v>
      </c>
      <c r="I79" s="143" t="s">
        <v>722</v>
      </c>
      <c r="J79" s="144" t="s">
        <v>85</v>
      </c>
      <c r="K79" s="191" t="s">
        <v>268</v>
      </c>
      <c r="L79" s="145">
        <v>1</v>
      </c>
      <c r="M79" s="146" t="str">
        <f>IF(ISERROR(VLOOKUP(L79,Proposito_programa!$C$2:$E$59,2,FALSE))," ",VLOOKUP(L79,Proposito_programa!$C$2:$E$59,2,FALSE))</f>
        <v>Subsidios y transferencias para la equidad</v>
      </c>
      <c r="N79" s="392" t="str">
        <f>IF(ISERROR(VLOOKUP(L79,[11]Proposito_programa!$C$2:$E$59,3,FALSE))," ",VLOOKUP(L79,[11]Proposito_programa!$C$2:$E$59,3,FALSE))</f>
        <v>Propósito 1: Hacer un nuevo contrato social para incrementar la inclusión social, productiva y política</v>
      </c>
      <c r="O79" s="147">
        <v>1583</v>
      </c>
      <c r="P79" s="205"/>
      <c r="Q79" s="149">
        <v>79972956</v>
      </c>
      <c r="R79" s="150" t="s">
        <v>1200</v>
      </c>
      <c r="S79" s="149" t="s">
        <v>363</v>
      </c>
      <c r="T79" s="149"/>
      <c r="U79" s="151"/>
      <c r="V79" s="152"/>
      <c r="W79" s="153">
        <v>43650000</v>
      </c>
      <c r="X79" s="154"/>
      <c r="Y79" s="155"/>
      <c r="Z79" s="153"/>
      <c r="AA79" s="311">
        <f t="shared" ref="AA79:AA142" si="2">+W79+X79+Z79</f>
        <v>43650000</v>
      </c>
      <c r="AB79" s="378">
        <v>43650000</v>
      </c>
      <c r="AC79" s="413">
        <v>44253</v>
      </c>
      <c r="AD79" s="157">
        <v>44256</v>
      </c>
      <c r="AE79" s="157">
        <v>44561</v>
      </c>
      <c r="AF79" s="208">
        <v>305</v>
      </c>
      <c r="AG79" s="262"/>
      <c r="AH79" s="158"/>
      <c r="AI79" s="159"/>
      <c r="AJ79" s="262"/>
      <c r="AK79" s="262"/>
      <c r="AL79" s="262"/>
      <c r="AM79" s="208"/>
      <c r="AN79" s="208" t="s">
        <v>1354</v>
      </c>
      <c r="AO79" s="208"/>
      <c r="AP79" s="208"/>
      <c r="AQ79" s="160">
        <f t="shared" ref="AQ79:AQ142" si="3">IF(ISERROR(AB79/AA79),"-",(AB79/AA79))</f>
        <v>1</v>
      </c>
      <c r="AR79" s="241"/>
      <c r="AS79" s="241"/>
      <c r="AT79" s="241"/>
      <c r="AU79" s="241"/>
      <c r="AV79" s="241"/>
      <c r="AW79" s="241"/>
    </row>
    <row r="80" spans="1:49" s="263" customFormat="1" ht="27.9" customHeight="1" x14ac:dyDescent="0.3">
      <c r="A80" s="263">
        <v>1</v>
      </c>
      <c r="B80" s="138" t="s">
        <v>723</v>
      </c>
      <c r="C80" s="138">
        <v>2021</v>
      </c>
      <c r="D80" s="138" t="s">
        <v>724</v>
      </c>
      <c r="E80" s="139" t="s">
        <v>725</v>
      </c>
      <c r="F80" s="140" t="s">
        <v>90</v>
      </c>
      <c r="G80" s="141" t="s">
        <v>29</v>
      </c>
      <c r="H80" s="142" t="s">
        <v>111</v>
      </c>
      <c r="I80" s="143" t="s">
        <v>702</v>
      </c>
      <c r="J80" s="144" t="s">
        <v>85</v>
      </c>
      <c r="K80" s="191" t="s">
        <v>268</v>
      </c>
      <c r="L80" s="145">
        <v>57</v>
      </c>
      <c r="M80" s="146" t="str">
        <f>IF(ISERROR(VLOOKUP(L80,Proposito_programa!$C$2:$E$59,2,FALSE))," ",VLOOKUP(L80,Proposito_programa!$C$2:$E$59,2,FALSE))</f>
        <v>Gestión pública local</v>
      </c>
      <c r="N80" s="146" t="str">
        <f>IF(ISERROR(VLOOKUP(L80,Proposito_programa!$C$2:$E$59,3,FALSE))," ",VLOOKUP(L80,Proposito_programa!$C$2:$E$59,3,FALSE))</f>
        <v>Propósito 5: Construir Bogotá - Región con gobierno abierto, transparente y ciudadanía consciente</v>
      </c>
      <c r="O80" s="147">
        <v>1696</v>
      </c>
      <c r="P80" s="205"/>
      <c r="Q80" s="149">
        <v>1013598298</v>
      </c>
      <c r="R80" s="150" t="s">
        <v>1201</v>
      </c>
      <c r="S80" s="149" t="s">
        <v>363</v>
      </c>
      <c r="T80" s="149"/>
      <c r="U80" s="151"/>
      <c r="V80" s="152"/>
      <c r="W80" s="153">
        <v>25000000</v>
      </c>
      <c r="X80" s="154"/>
      <c r="Y80" s="155">
        <v>1</v>
      </c>
      <c r="Z80" s="153">
        <v>2500000</v>
      </c>
      <c r="AA80" s="311">
        <f t="shared" si="2"/>
        <v>27500000</v>
      </c>
      <c r="AB80" s="344">
        <v>25000000</v>
      </c>
      <c r="AC80" s="413">
        <v>44252</v>
      </c>
      <c r="AD80" s="157">
        <v>44256</v>
      </c>
      <c r="AE80" s="157">
        <v>44592</v>
      </c>
      <c r="AF80" s="208">
        <v>336</v>
      </c>
      <c r="AG80" s="208">
        <v>1</v>
      </c>
      <c r="AH80" s="158">
        <v>30</v>
      </c>
      <c r="AI80" s="159"/>
      <c r="AJ80" s="262"/>
      <c r="AK80" s="262"/>
      <c r="AL80" s="262"/>
      <c r="AM80" s="208"/>
      <c r="AN80" s="208" t="s">
        <v>1354</v>
      </c>
      <c r="AO80" s="208"/>
      <c r="AP80" s="208"/>
      <c r="AQ80" s="160">
        <f t="shared" si="3"/>
        <v>0.90909090909090906</v>
      </c>
      <c r="AR80" s="241"/>
      <c r="AS80" s="241"/>
      <c r="AT80" s="241"/>
      <c r="AU80" s="241"/>
      <c r="AV80" s="241"/>
      <c r="AW80" s="241"/>
    </row>
    <row r="81" spans="1:49" s="263" customFormat="1" ht="27.9" customHeight="1" x14ac:dyDescent="0.3">
      <c r="A81" s="263">
        <v>1</v>
      </c>
      <c r="B81" s="138" t="s">
        <v>726</v>
      </c>
      <c r="C81" s="138">
        <v>2021</v>
      </c>
      <c r="D81" s="138" t="s">
        <v>727</v>
      </c>
      <c r="E81" s="139" t="s">
        <v>728</v>
      </c>
      <c r="F81" s="140" t="s">
        <v>90</v>
      </c>
      <c r="G81" s="141" t="s">
        <v>29</v>
      </c>
      <c r="H81" s="142" t="s">
        <v>111</v>
      </c>
      <c r="I81" s="143" t="s">
        <v>729</v>
      </c>
      <c r="J81" s="144" t="s">
        <v>85</v>
      </c>
      <c r="K81" s="191" t="s">
        <v>268</v>
      </c>
      <c r="L81" s="145">
        <v>57</v>
      </c>
      <c r="M81" s="146" t="str">
        <f>IF(ISERROR(VLOOKUP(L81,Proposito_programa!$C$2:$E$59,2,FALSE))," ",VLOOKUP(L81,Proposito_programa!$C$2:$E$59,2,FALSE))</f>
        <v>Gestión pública local</v>
      </c>
      <c r="N81" s="146" t="str">
        <f>IF(ISERROR(VLOOKUP(L81,Proposito_programa!$C$2:$E$59,3,FALSE))," ",VLOOKUP(L81,Proposito_programa!$C$2:$E$59,3,FALSE))</f>
        <v>Propósito 5: Construir Bogotá - Región con gobierno abierto, transparente y ciudadanía consciente</v>
      </c>
      <c r="O81" s="147">
        <v>1696</v>
      </c>
      <c r="P81" s="205"/>
      <c r="Q81" s="149">
        <v>52900762</v>
      </c>
      <c r="R81" s="150" t="s">
        <v>1312</v>
      </c>
      <c r="S81" s="149" t="s">
        <v>363</v>
      </c>
      <c r="T81" s="149"/>
      <c r="U81" s="151"/>
      <c r="V81" s="152"/>
      <c r="W81" s="153">
        <v>19500000</v>
      </c>
      <c r="X81" s="154"/>
      <c r="Y81" s="155"/>
      <c r="Z81" s="153"/>
      <c r="AA81" s="311">
        <f t="shared" si="2"/>
        <v>19500000</v>
      </c>
      <c r="AB81" s="344">
        <v>19500000</v>
      </c>
      <c r="AC81" s="413">
        <v>44256</v>
      </c>
      <c r="AD81" s="157">
        <v>44256</v>
      </c>
      <c r="AE81" s="157">
        <v>44346</v>
      </c>
      <c r="AF81" s="208">
        <v>90</v>
      </c>
      <c r="AG81" s="208"/>
      <c r="AH81" s="158"/>
      <c r="AI81" s="159"/>
      <c r="AJ81" s="262"/>
      <c r="AK81" s="262"/>
      <c r="AL81" s="262"/>
      <c r="AM81" s="208"/>
      <c r="AN81" s="208"/>
      <c r="AO81" s="208" t="s">
        <v>1354</v>
      </c>
      <c r="AP81" s="208"/>
      <c r="AQ81" s="160">
        <f t="shared" si="3"/>
        <v>1</v>
      </c>
      <c r="AR81" s="241"/>
      <c r="AS81" s="241"/>
      <c r="AT81" s="241"/>
      <c r="AU81" s="241"/>
      <c r="AV81" s="241"/>
      <c r="AW81" s="241"/>
    </row>
    <row r="82" spans="1:49" s="263" customFormat="1" ht="27.9" customHeight="1" x14ac:dyDescent="0.3">
      <c r="A82" s="263">
        <v>1</v>
      </c>
      <c r="B82" s="138" t="s">
        <v>730</v>
      </c>
      <c r="C82" s="138">
        <v>2021</v>
      </c>
      <c r="D82" s="138" t="s">
        <v>731</v>
      </c>
      <c r="E82" s="139" t="s">
        <v>732</v>
      </c>
      <c r="F82" s="140" t="s">
        <v>90</v>
      </c>
      <c r="G82" s="141" t="s">
        <v>29</v>
      </c>
      <c r="H82" s="142" t="s">
        <v>111</v>
      </c>
      <c r="I82" s="143" t="s">
        <v>733</v>
      </c>
      <c r="J82" s="144" t="s">
        <v>85</v>
      </c>
      <c r="K82" s="191" t="s">
        <v>268</v>
      </c>
      <c r="L82" s="145">
        <v>57</v>
      </c>
      <c r="M82" s="146" t="str">
        <f>IF(ISERROR(VLOOKUP(L82,Proposito_programa!$C$2:$E$59,2,FALSE))," ",VLOOKUP(L82,Proposito_programa!$C$2:$E$59,2,FALSE))</f>
        <v>Gestión pública local</v>
      </c>
      <c r="N82" s="146" t="str">
        <f>IF(ISERROR(VLOOKUP(L82,Proposito_programa!$C$2:$E$59,3,FALSE))," ",VLOOKUP(L82,Proposito_programa!$C$2:$E$59,3,FALSE))</f>
        <v>Propósito 5: Construir Bogotá - Región con gobierno abierto, transparente y ciudadanía consciente</v>
      </c>
      <c r="O82" s="147">
        <v>1696</v>
      </c>
      <c r="P82" s="205"/>
      <c r="Q82" s="149">
        <v>79632494</v>
      </c>
      <c r="R82" s="150" t="s">
        <v>1202</v>
      </c>
      <c r="S82" s="149" t="s">
        <v>363</v>
      </c>
      <c r="T82" s="149"/>
      <c r="U82" s="151"/>
      <c r="V82" s="152"/>
      <c r="W82" s="153">
        <v>55000000</v>
      </c>
      <c r="X82" s="154"/>
      <c r="Y82" s="155"/>
      <c r="Z82" s="153"/>
      <c r="AA82" s="311">
        <f t="shared" si="2"/>
        <v>55000000</v>
      </c>
      <c r="AB82" s="344">
        <v>54999666</v>
      </c>
      <c r="AC82" s="413">
        <v>44256</v>
      </c>
      <c r="AD82" s="157">
        <v>44257</v>
      </c>
      <c r="AE82" s="157">
        <v>44562</v>
      </c>
      <c r="AF82" s="208">
        <v>305</v>
      </c>
      <c r="AG82" s="208"/>
      <c r="AH82" s="158"/>
      <c r="AI82" s="159"/>
      <c r="AJ82" s="262"/>
      <c r="AK82" s="262"/>
      <c r="AL82" s="262"/>
      <c r="AM82" s="208"/>
      <c r="AN82" s="208" t="s">
        <v>1354</v>
      </c>
      <c r="AO82" s="208"/>
      <c r="AP82" s="208"/>
      <c r="AQ82" s="160">
        <f t="shared" si="3"/>
        <v>0.99999392727272729</v>
      </c>
      <c r="AR82" s="241"/>
      <c r="AS82" s="241"/>
      <c r="AT82" s="241"/>
      <c r="AU82" s="241"/>
      <c r="AV82" s="241"/>
      <c r="AW82" s="241"/>
    </row>
    <row r="83" spans="1:49" s="263" customFormat="1" ht="27.9" customHeight="1" x14ac:dyDescent="0.3">
      <c r="A83" s="263">
        <v>1</v>
      </c>
      <c r="B83" s="138" t="s">
        <v>734</v>
      </c>
      <c r="C83" s="138">
        <v>2021</v>
      </c>
      <c r="D83" s="138" t="s">
        <v>735</v>
      </c>
      <c r="E83" s="139" t="s">
        <v>736</v>
      </c>
      <c r="F83" s="140" t="s">
        <v>90</v>
      </c>
      <c r="G83" s="141" t="s">
        <v>29</v>
      </c>
      <c r="H83" s="142" t="s">
        <v>111</v>
      </c>
      <c r="I83" s="143" t="s">
        <v>737</v>
      </c>
      <c r="J83" s="144" t="s">
        <v>85</v>
      </c>
      <c r="K83" s="191" t="s">
        <v>268</v>
      </c>
      <c r="L83" s="145">
        <v>57</v>
      </c>
      <c r="M83" s="146" t="str">
        <f>IF(ISERROR(VLOOKUP(L83,Proposito_programa!$C$2:$E$59,2,FALSE))," ",VLOOKUP(L83,Proposito_programa!$C$2:$E$59,2,FALSE))</f>
        <v>Gestión pública local</v>
      </c>
      <c r="N83" s="146" t="str">
        <f>IF(ISERROR(VLOOKUP(L83,Proposito_programa!$C$2:$E$59,3,FALSE))," ",VLOOKUP(L83,Proposito_programa!$C$2:$E$59,3,FALSE))</f>
        <v>Propósito 5: Construir Bogotá - Región con gobierno abierto, transparente y ciudadanía consciente</v>
      </c>
      <c r="O83" s="147">
        <v>1696</v>
      </c>
      <c r="P83" s="205"/>
      <c r="Q83" s="149">
        <v>79216776</v>
      </c>
      <c r="R83" s="150" t="s">
        <v>1203</v>
      </c>
      <c r="S83" s="149" t="s">
        <v>363</v>
      </c>
      <c r="T83" s="149"/>
      <c r="U83" s="151"/>
      <c r="V83" s="152"/>
      <c r="W83" s="153">
        <v>25000000</v>
      </c>
      <c r="X83" s="154"/>
      <c r="Y83" s="155">
        <v>1</v>
      </c>
      <c r="Z83" s="153">
        <v>2500000</v>
      </c>
      <c r="AA83" s="311">
        <f t="shared" si="2"/>
        <v>27500000</v>
      </c>
      <c r="AB83" s="344">
        <v>24666667</v>
      </c>
      <c r="AC83" s="413">
        <v>44259</v>
      </c>
      <c r="AD83" s="157">
        <v>44260</v>
      </c>
      <c r="AE83" s="157">
        <v>44596</v>
      </c>
      <c r="AF83" s="208">
        <v>336</v>
      </c>
      <c r="AG83" s="208">
        <v>1</v>
      </c>
      <c r="AH83" s="158">
        <v>30</v>
      </c>
      <c r="AI83" s="159"/>
      <c r="AJ83" s="262"/>
      <c r="AK83" s="262"/>
      <c r="AL83" s="262"/>
      <c r="AM83" s="208"/>
      <c r="AN83" s="208" t="s">
        <v>1354</v>
      </c>
      <c r="AO83" s="208"/>
      <c r="AP83" s="208"/>
      <c r="AQ83" s="160">
        <f t="shared" si="3"/>
        <v>0.89696970909090912</v>
      </c>
      <c r="AR83" s="241"/>
      <c r="AS83" s="241"/>
      <c r="AT83" s="241"/>
      <c r="AU83" s="241"/>
      <c r="AV83" s="241"/>
      <c r="AW83" s="241"/>
    </row>
    <row r="84" spans="1:49" s="263" customFormat="1" ht="27.9" customHeight="1" x14ac:dyDescent="0.3">
      <c r="A84" s="263">
        <v>1</v>
      </c>
      <c r="B84" s="138" t="s">
        <v>738</v>
      </c>
      <c r="C84" s="138">
        <v>2021</v>
      </c>
      <c r="D84" s="138" t="s">
        <v>739</v>
      </c>
      <c r="E84" s="139" t="s">
        <v>740</v>
      </c>
      <c r="F84" s="140" t="s">
        <v>90</v>
      </c>
      <c r="G84" s="141" t="s">
        <v>29</v>
      </c>
      <c r="H84" s="142" t="s">
        <v>111</v>
      </c>
      <c r="I84" s="143" t="s">
        <v>741</v>
      </c>
      <c r="J84" s="144" t="s">
        <v>85</v>
      </c>
      <c r="K84" s="191" t="s">
        <v>268</v>
      </c>
      <c r="L84" s="145">
        <v>57</v>
      </c>
      <c r="M84" s="146" t="str">
        <f>IF(ISERROR(VLOOKUP(L84,Proposito_programa!$C$2:$E$59,2,FALSE))," ",VLOOKUP(L84,Proposito_programa!$C$2:$E$59,2,FALSE))</f>
        <v>Gestión pública local</v>
      </c>
      <c r="N84" s="146" t="str">
        <f>IF(ISERROR(VLOOKUP(L84,Proposito_programa!$C$2:$E$59,3,FALSE))," ",VLOOKUP(L84,Proposito_programa!$C$2:$E$59,3,FALSE))</f>
        <v>Propósito 5: Construir Bogotá - Región con gobierno abierto, transparente y ciudadanía consciente</v>
      </c>
      <c r="O84" s="147">
        <v>1696</v>
      </c>
      <c r="P84" s="205"/>
      <c r="Q84" s="149">
        <v>1032460361</v>
      </c>
      <c r="R84" s="150" t="s">
        <v>1204</v>
      </c>
      <c r="S84" s="149" t="s">
        <v>363</v>
      </c>
      <c r="T84" s="149"/>
      <c r="U84" s="151"/>
      <c r="V84" s="152"/>
      <c r="W84" s="153">
        <v>57000000</v>
      </c>
      <c r="X84" s="154"/>
      <c r="Y84" s="155"/>
      <c r="Z84" s="153"/>
      <c r="AA84" s="311">
        <f t="shared" si="2"/>
        <v>57000000</v>
      </c>
      <c r="AB84" s="344">
        <v>57000000</v>
      </c>
      <c r="AC84" s="413">
        <v>44257</v>
      </c>
      <c r="AD84" s="157">
        <v>44258</v>
      </c>
      <c r="AE84" s="157">
        <v>44563</v>
      </c>
      <c r="AF84" s="208">
        <v>305</v>
      </c>
      <c r="AG84" s="208"/>
      <c r="AH84" s="158"/>
      <c r="AI84" s="159"/>
      <c r="AJ84" s="262"/>
      <c r="AK84" s="262"/>
      <c r="AL84" s="262"/>
      <c r="AM84" s="208"/>
      <c r="AN84" s="208" t="s">
        <v>1354</v>
      </c>
      <c r="AO84" s="208"/>
      <c r="AP84" s="208"/>
      <c r="AQ84" s="160">
        <f t="shared" si="3"/>
        <v>1</v>
      </c>
      <c r="AR84" s="241"/>
      <c r="AS84" s="241"/>
      <c r="AT84" s="241"/>
      <c r="AU84" s="241"/>
      <c r="AV84" s="241"/>
      <c r="AW84" s="241"/>
    </row>
    <row r="85" spans="1:49" s="263" customFormat="1" ht="27.9" customHeight="1" x14ac:dyDescent="0.3">
      <c r="A85" s="263">
        <v>1</v>
      </c>
      <c r="B85" s="138" t="s">
        <v>742</v>
      </c>
      <c r="C85" s="138">
        <v>2021</v>
      </c>
      <c r="D85" s="138" t="s">
        <v>743</v>
      </c>
      <c r="E85" s="139" t="s">
        <v>744</v>
      </c>
      <c r="F85" s="140" t="s">
        <v>90</v>
      </c>
      <c r="G85" s="141" t="s">
        <v>29</v>
      </c>
      <c r="H85" s="142" t="s">
        <v>111</v>
      </c>
      <c r="I85" s="143" t="s">
        <v>702</v>
      </c>
      <c r="J85" s="144" t="s">
        <v>85</v>
      </c>
      <c r="K85" s="191" t="s">
        <v>268</v>
      </c>
      <c r="L85" s="145">
        <v>57</v>
      </c>
      <c r="M85" s="146" t="str">
        <f>IF(ISERROR(VLOOKUP(L85,Proposito_programa!$C$2:$E$59,2,FALSE))," ",VLOOKUP(L85,Proposito_programa!$C$2:$E$59,2,FALSE))</f>
        <v>Gestión pública local</v>
      </c>
      <c r="N85" s="146" t="str">
        <f>IF(ISERROR(VLOOKUP(L85,Proposito_programa!$C$2:$E$59,3,FALSE))," ",VLOOKUP(L85,Proposito_programa!$C$2:$E$59,3,FALSE))</f>
        <v>Propósito 5: Construir Bogotá - Región con gobierno abierto, transparente y ciudadanía consciente</v>
      </c>
      <c r="O85" s="147">
        <v>1696</v>
      </c>
      <c r="P85" s="205"/>
      <c r="Q85" s="149">
        <v>1010000989</v>
      </c>
      <c r="R85" s="150" t="s">
        <v>1205</v>
      </c>
      <c r="S85" s="149" t="s">
        <v>363</v>
      </c>
      <c r="T85" s="149"/>
      <c r="U85" s="151"/>
      <c r="V85" s="152"/>
      <c r="W85" s="153">
        <v>25000000</v>
      </c>
      <c r="X85" s="154"/>
      <c r="Y85" s="155">
        <v>1</v>
      </c>
      <c r="Z85" s="153">
        <v>2500000</v>
      </c>
      <c r="AA85" s="311">
        <f t="shared" si="2"/>
        <v>27500000</v>
      </c>
      <c r="AB85" s="344">
        <v>22416666</v>
      </c>
      <c r="AC85" s="413">
        <v>44256</v>
      </c>
      <c r="AD85" s="157">
        <v>44257</v>
      </c>
      <c r="AE85" s="157">
        <v>44593</v>
      </c>
      <c r="AF85" s="208">
        <v>336</v>
      </c>
      <c r="AG85" s="208">
        <v>1</v>
      </c>
      <c r="AH85" s="158">
        <v>30</v>
      </c>
      <c r="AI85" s="159"/>
      <c r="AJ85" s="262"/>
      <c r="AK85" s="262"/>
      <c r="AL85" s="262"/>
      <c r="AM85" s="208"/>
      <c r="AN85" s="208" t="s">
        <v>1354</v>
      </c>
      <c r="AO85" s="208"/>
      <c r="AP85" s="208"/>
      <c r="AQ85" s="160">
        <f t="shared" si="3"/>
        <v>0.81515149090909089</v>
      </c>
      <c r="AR85" s="241"/>
      <c r="AS85" s="241"/>
      <c r="AT85" s="241"/>
      <c r="AU85" s="241"/>
      <c r="AV85" s="241"/>
      <c r="AW85" s="241"/>
    </row>
    <row r="86" spans="1:49" s="263" customFormat="1" ht="27.9" customHeight="1" x14ac:dyDescent="0.3">
      <c r="A86" s="263">
        <v>1</v>
      </c>
      <c r="B86" s="138" t="s">
        <v>745</v>
      </c>
      <c r="C86" s="138">
        <v>2021</v>
      </c>
      <c r="D86" s="138" t="s">
        <v>746</v>
      </c>
      <c r="E86" s="139" t="s">
        <v>747</v>
      </c>
      <c r="F86" s="140" t="s">
        <v>90</v>
      </c>
      <c r="G86" s="141" t="s">
        <v>29</v>
      </c>
      <c r="H86" s="142" t="s">
        <v>111</v>
      </c>
      <c r="I86" s="143" t="s">
        <v>748</v>
      </c>
      <c r="J86" s="144" t="s">
        <v>85</v>
      </c>
      <c r="K86" s="191" t="s">
        <v>268</v>
      </c>
      <c r="L86" s="145">
        <v>57</v>
      </c>
      <c r="M86" s="146" t="str">
        <f>IF(ISERROR(VLOOKUP(L86,Proposito_programa!$C$2:$E$59,2,FALSE))," ",VLOOKUP(L86,Proposito_programa!$C$2:$E$59,2,FALSE))</f>
        <v>Gestión pública local</v>
      </c>
      <c r="N86" s="146" t="str">
        <f>IF(ISERROR(VLOOKUP(L86,Proposito_programa!$C$2:$E$59,3,FALSE))," ",VLOOKUP(L86,Proposito_programa!$C$2:$E$59,3,FALSE))</f>
        <v>Propósito 5: Construir Bogotá - Región con gobierno abierto, transparente y ciudadanía consciente</v>
      </c>
      <c r="O86" s="147">
        <v>1696</v>
      </c>
      <c r="P86" s="205"/>
      <c r="Q86" s="149">
        <v>52524470</v>
      </c>
      <c r="R86" s="150" t="s">
        <v>1206</v>
      </c>
      <c r="S86" s="149" t="s">
        <v>363</v>
      </c>
      <c r="T86" s="149"/>
      <c r="U86" s="151"/>
      <c r="V86" s="152"/>
      <c r="W86" s="153">
        <v>26000000</v>
      </c>
      <c r="X86" s="154"/>
      <c r="Y86" s="155"/>
      <c r="Z86" s="153"/>
      <c r="AA86" s="311">
        <f t="shared" si="2"/>
        <v>26000000</v>
      </c>
      <c r="AB86" s="344">
        <v>23313333</v>
      </c>
      <c r="AC86" s="413">
        <v>44256</v>
      </c>
      <c r="AD86" s="157">
        <v>44257</v>
      </c>
      <c r="AE86" s="157">
        <v>44562</v>
      </c>
      <c r="AF86" s="208">
        <v>305</v>
      </c>
      <c r="AG86" s="262"/>
      <c r="AH86" s="158"/>
      <c r="AI86" s="159"/>
      <c r="AJ86" s="262"/>
      <c r="AK86" s="262"/>
      <c r="AL86" s="262"/>
      <c r="AM86" s="208"/>
      <c r="AN86" s="208" t="s">
        <v>1354</v>
      </c>
      <c r="AO86" s="208"/>
      <c r="AP86" s="208"/>
      <c r="AQ86" s="160">
        <f t="shared" si="3"/>
        <v>0.89666665384615385</v>
      </c>
      <c r="AR86" s="241"/>
      <c r="AS86" s="241"/>
      <c r="AT86" s="241"/>
      <c r="AU86" s="241"/>
      <c r="AV86" s="241"/>
      <c r="AW86" s="241"/>
    </row>
    <row r="87" spans="1:49" s="263" customFormat="1" ht="27.9" customHeight="1" x14ac:dyDescent="0.3">
      <c r="A87" s="263">
        <v>1</v>
      </c>
      <c r="B87" s="138" t="s">
        <v>749</v>
      </c>
      <c r="C87" s="138">
        <v>2021</v>
      </c>
      <c r="D87" s="138" t="s">
        <v>750</v>
      </c>
      <c r="E87" s="139" t="s">
        <v>751</v>
      </c>
      <c r="F87" s="140" t="s">
        <v>90</v>
      </c>
      <c r="G87" s="141" t="s">
        <v>29</v>
      </c>
      <c r="H87" s="142" t="s">
        <v>111</v>
      </c>
      <c r="I87" s="143" t="s">
        <v>752</v>
      </c>
      <c r="J87" s="144" t="s">
        <v>85</v>
      </c>
      <c r="K87" s="191" t="s">
        <v>268</v>
      </c>
      <c r="L87" s="145">
        <v>57</v>
      </c>
      <c r="M87" s="146" t="str">
        <f>IF(ISERROR(VLOOKUP(L87,Proposito_programa!$C$2:$E$59,2,FALSE))," ",VLOOKUP(L87,Proposito_programa!$C$2:$E$59,2,FALSE))</f>
        <v>Gestión pública local</v>
      </c>
      <c r="N87" s="146" t="str">
        <f>IF(ISERROR(VLOOKUP(L87,Proposito_programa!$C$2:$E$59,3,FALSE))," ",VLOOKUP(L87,Proposito_programa!$C$2:$E$59,3,FALSE))</f>
        <v>Propósito 5: Construir Bogotá - Región con gobierno abierto, transparente y ciudadanía consciente</v>
      </c>
      <c r="O87" s="147">
        <v>1696</v>
      </c>
      <c r="P87" s="205"/>
      <c r="Q87" s="149">
        <v>52777050</v>
      </c>
      <c r="R87" s="150" t="s">
        <v>1207</v>
      </c>
      <c r="S87" s="149" t="s">
        <v>363</v>
      </c>
      <c r="T87" s="149"/>
      <c r="U87" s="151"/>
      <c r="V87" s="152"/>
      <c r="W87" s="153">
        <v>60000000</v>
      </c>
      <c r="X87" s="154"/>
      <c r="Y87" s="155"/>
      <c r="Z87" s="153"/>
      <c r="AA87" s="311">
        <f t="shared" si="2"/>
        <v>60000000</v>
      </c>
      <c r="AB87" s="344">
        <v>59200000</v>
      </c>
      <c r="AC87" s="413">
        <v>44256</v>
      </c>
      <c r="AD87" s="157">
        <v>44260</v>
      </c>
      <c r="AE87" s="157">
        <v>44565</v>
      </c>
      <c r="AF87" s="208">
        <v>305</v>
      </c>
      <c r="AG87" s="262"/>
      <c r="AH87" s="158"/>
      <c r="AI87" s="159"/>
      <c r="AJ87" s="262"/>
      <c r="AK87" s="262"/>
      <c r="AL87" s="262"/>
      <c r="AM87" s="208"/>
      <c r="AN87" s="208" t="s">
        <v>1354</v>
      </c>
      <c r="AO87" s="208"/>
      <c r="AP87" s="208"/>
      <c r="AQ87" s="160">
        <f t="shared" si="3"/>
        <v>0.98666666666666669</v>
      </c>
      <c r="AR87" s="241"/>
      <c r="AS87" s="241"/>
      <c r="AT87" s="241"/>
      <c r="AU87" s="241"/>
      <c r="AV87" s="241"/>
      <c r="AW87" s="241"/>
    </row>
    <row r="88" spans="1:49" s="263" customFormat="1" ht="27.9" customHeight="1" x14ac:dyDescent="0.3">
      <c r="A88" s="263">
        <v>1</v>
      </c>
      <c r="B88" s="138" t="s">
        <v>753</v>
      </c>
      <c r="C88" s="138">
        <v>2021</v>
      </c>
      <c r="D88" s="138" t="s">
        <v>754</v>
      </c>
      <c r="E88" s="139" t="s">
        <v>755</v>
      </c>
      <c r="F88" s="140" t="s">
        <v>90</v>
      </c>
      <c r="G88" s="141" t="s">
        <v>29</v>
      </c>
      <c r="H88" s="142" t="s">
        <v>111</v>
      </c>
      <c r="I88" s="143" t="s">
        <v>756</v>
      </c>
      <c r="J88" s="144" t="s">
        <v>85</v>
      </c>
      <c r="K88" s="191" t="s">
        <v>268</v>
      </c>
      <c r="L88" s="145">
        <v>57</v>
      </c>
      <c r="M88" s="146" t="str">
        <f>IF(ISERROR(VLOOKUP(L88,Proposito_programa!$C$2:$E$59,2,FALSE))," ",VLOOKUP(L88,Proposito_programa!$C$2:$E$59,2,FALSE))</f>
        <v>Gestión pública local</v>
      </c>
      <c r="N88" s="146" t="str">
        <f>IF(ISERROR(VLOOKUP(L88,Proposito_programa!$C$2:$E$59,3,FALSE))," ",VLOOKUP(L88,Proposito_programa!$C$2:$E$59,3,FALSE))</f>
        <v>Propósito 5: Construir Bogotá - Región con gobierno abierto, transparente y ciudadanía consciente</v>
      </c>
      <c r="O88" s="147">
        <v>1696</v>
      </c>
      <c r="P88" s="205"/>
      <c r="Q88" s="149">
        <v>79358856</v>
      </c>
      <c r="R88" s="150" t="s">
        <v>1208</v>
      </c>
      <c r="S88" s="149" t="s">
        <v>363</v>
      </c>
      <c r="T88" s="149"/>
      <c r="U88" s="151"/>
      <c r="V88" s="152"/>
      <c r="W88" s="153">
        <v>26000000</v>
      </c>
      <c r="X88" s="154"/>
      <c r="Y88" s="155"/>
      <c r="Z88" s="153"/>
      <c r="AA88" s="311">
        <f t="shared" si="2"/>
        <v>26000000</v>
      </c>
      <c r="AB88" s="344">
        <v>25653333</v>
      </c>
      <c r="AC88" s="413">
        <v>44259</v>
      </c>
      <c r="AD88" s="157">
        <v>44260</v>
      </c>
      <c r="AE88" s="157">
        <v>44565</v>
      </c>
      <c r="AF88" s="208">
        <v>305</v>
      </c>
      <c r="AG88" s="262"/>
      <c r="AH88" s="158"/>
      <c r="AI88" s="159"/>
      <c r="AJ88" s="262"/>
      <c r="AK88" s="262"/>
      <c r="AL88" s="262"/>
      <c r="AM88" s="208"/>
      <c r="AN88" s="208" t="s">
        <v>1354</v>
      </c>
      <c r="AO88" s="208"/>
      <c r="AP88" s="208"/>
      <c r="AQ88" s="160">
        <f t="shared" si="3"/>
        <v>0.98666665384615382</v>
      </c>
      <c r="AR88" s="241"/>
      <c r="AS88" s="241"/>
      <c r="AT88" s="241"/>
      <c r="AU88" s="241"/>
      <c r="AV88" s="241"/>
      <c r="AW88" s="241"/>
    </row>
    <row r="89" spans="1:49" s="263" customFormat="1" ht="27.9" customHeight="1" x14ac:dyDescent="0.3">
      <c r="A89" s="263">
        <v>1</v>
      </c>
      <c r="B89" s="138" t="s">
        <v>757</v>
      </c>
      <c r="C89" s="138">
        <v>2021</v>
      </c>
      <c r="D89" s="138" t="s">
        <v>758</v>
      </c>
      <c r="E89" s="139" t="s">
        <v>759</v>
      </c>
      <c r="F89" s="140" t="s">
        <v>90</v>
      </c>
      <c r="G89" s="141" t="s">
        <v>29</v>
      </c>
      <c r="H89" s="142" t="s">
        <v>111</v>
      </c>
      <c r="I89" s="143" t="s">
        <v>678</v>
      </c>
      <c r="J89" s="144" t="s">
        <v>85</v>
      </c>
      <c r="K89" s="191" t="s">
        <v>268</v>
      </c>
      <c r="L89" s="145">
        <v>6</v>
      </c>
      <c r="M89" s="146" t="str">
        <f>IF(ISERROR(VLOOKUP(L89,Proposito_programa!$C$2:$E$59,2,FALSE))," ",VLOOKUP(L89,Proposito_programa!$C$2:$E$59,2,FALSE))</f>
        <v>Sistema Distrital de Cuidado</v>
      </c>
      <c r="N89" s="392" t="str">
        <f>IF(ISERROR(VLOOKUP(L89,[11]Proposito_programa!$C$2:$E$59,3,FALSE))," ",VLOOKUP(L89,[11]Proposito_programa!$C$2:$E$59,3,FALSE))</f>
        <v>Propósito 1: Hacer un nuevo contrato social para incrementar la inclusión social, productiva y política</v>
      </c>
      <c r="O89" s="147">
        <v>1637</v>
      </c>
      <c r="P89" s="205"/>
      <c r="Q89" s="149">
        <v>79266150</v>
      </c>
      <c r="R89" s="150" t="s">
        <v>1209</v>
      </c>
      <c r="S89" s="149" t="s">
        <v>363</v>
      </c>
      <c r="T89" s="149"/>
      <c r="U89" s="151"/>
      <c r="V89" s="152"/>
      <c r="W89" s="153">
        <v>57000000</v>
      </c>
      <c r="X89" s="154"/>
      <c r="Y89" s="155"/>
      <c r="Z89" s="153"/>
      <c r="AA89" s="311">
        <f t="shared" si="2"/>
        <v>57000000</v>
      </c>
      <c r="AB89" s="344">
        <v>55100000</v>
      </c>
      <c r="AC89" s="413">
        <v>44257</v>
      </c>
      <c r="AD89" s="157">
        <v>44258</v>
      </c>
      <c r="AE89" s="157">
        <v>44570</v>
      </c>
      <c r="AF89" s="208">
        <v>305</v>
      </c>
      <c r="AG89" s="262"/>
      <c r="AH89" s="158"/>
      <c r="AI89" s="159"/>
      <c r="AJ89" s="262"/>
      <c r="AK89" s="262"/>
      <c r="AL89" s="262"/>
      <c r="AM89" s="208"/>
      <c r="AN89" s="208" t="s">
        <v>1354</v>
      </c>
      <c r="AO89" s="208"/>
      <c r="AP89" s="208"/>
      <c r="AQ89" s="160">
        <f t="shared" si="3"/>
        <v>0.96666666666666667</v>
      </c>
      <c r="AR89" s="241"/>
      <c r="AS89" s="241"/>
      <c r="AT89" s="241"/>
      <c r="AU89" s="241"/>
      <c r="AV89" s="241"/>
      <c r="AW89" s="241"/>
    </row>
    <row r="90" spans="1:49" s="263" customFormat="1" ht="27.9" customHeight="1" x14ac:dyDescent="0.3">
      <c r="A90" s="263">
        <v>1</v>
      </c>
      <c r="B90" s="138" t="s">
        <v>760</v>
      </c>
      <c r="C90" s="138">
        <v>2021</v>
      </c>
      <c r="D90" s="138" t="s">
        <v>761</v>
      </c>
      <c r="E90" s="139" t="s">
        <v>762</v>
      </c>
      <c r="F90" s="140" t="s">
        <v>90</v>
      </c>
      <c r="G90" s="141" t="s">
        <v>29</v>
      </c>
      <c r="H90" s="142" t="s">
        <v>111</v>
      </c>
      <c r="I90" s="143" t="s">
        <v>702</v>
      </c>
      <c r="J90" s="144" t="s">
        <v>85</v>
      </c>
      <c r="K90" s="191" t="s">
        <v>268</v>
      </c>
      <c r="L90" s="145">
        <v>57</v>
      </c>
      <c r="M90" s="146" t="str">
        <f>IF(ISERROR(VLOOKUP(L90,Proposito_programa!$C$2:$E$59,2,FALSE))," ",VLOOKUP(L90,Proposito_programa!$C$2:$E$59,2,FALSE))</f>
        <v>Gestión pública local</v>
      </c>
      <c r="N90" s="146" t="str">
        <f>IF(ISERROR(VLOOKUP(L90,Proposito_programa!$C$2:$E$59,3,FALSE))," ",VLOOKUP(L90,Proposito_programa!$C$2:$E$59,3,FALSE))</f>
        <v>Propósito 5: Construir Bogotá - Región con gobierno abierto, transparente y ciudadanía consciente</v>
      </c>
      <c r="O90" s="147">
        <v>1696</v>
      </c>
      <c r="P90" s="205"/>
      <c r="Q90" s="149">
        <v>1069749786</v>
      </c>
      <c r="R90" s="150" t="s">
        <v>1313</v>
      </c>
      <c r="S90" s="149" t="s">
        <v>363</v>
      </c>
      <c r="T90" s="149"/>
      <c r="U90" s="151"/>
      <c r="V90" s="152"/>
      <c r="W90" s="153">
        <v>25000000</v>
      </c>
      <c r="X90" s="154"/>
      <c r="Y90" s="155">
        <v>1</v>
      </c>
      <c r="Z90" s="153">
        <v>2500000</v>
      </c>
      <c r="AA90" s="311">
        <f t="shared" si="2"/>
        <v>27500000</v>
      </c>
      <c r="AB90" s="344">
        <v>24666667</v>
      </c>
      <c r="AC90" s="413">
        <v>44259</v>
      </c>
      <c r="AD90" s="157">
        <v>44260</v>
      </c>
      <c r="AE90" s="157">
        <v>44596</v>
      </c>
      <c r="AF90" s="208">
        <v>336</v>
      </c>
      <c r="AG90" s="208">
        <v>1</v>
      </c>
      <c r="AH90" s="158">
        <v>30</v>
      </c>
      <c r="AI90" s="159"/>
      <c r="AJ90" s="262"/>
      <c r="AK90" s="262"/>
      <c r="AL90" s="262"/>
      <c r="AM90" s="208"/>
      <c r="AN90" s="208" t="s">
        <v>1354</v>
      </c>
      <c r="AO90" s="208"/>
      <c r="AP90" s="208"/>
      <c r="AQ90" s="160">
        <f t="shared" si="3"/>
        <v>0.89696970909090912</v>
      </c>
      <c r="AR90" s="241"/>
      <c r="AS90" s="241"/>
      <c r="AT90" s="241"/>
      <c r="AU90" s="241"/>
      <c r="AV90" s="241"/>
      <c r="AW90" s="241"/>
    </row>
    <row r="91" spans="1:49" s="263" customFormat="1" ht="27.9" customHeight="1" x14ac:dyDescent="0.3">
      <c r="A91" s="263">
        <v>1</v>
      </c>
      <c r="B91" s="138" t="s">
        <v>763</v>
      </c>
      <c r="C91" s="138">
        <v>2021</v>
      </c>
      <c r="D91" s="138" t="s">
        <v>764</v>
      </c>
      <c r="E91" s="139" t="s">
        <v>765</v>
      </c>
      <c r="F91" s="140" t="s">
        <v>90</v>
      </c>
      <c r="G91" s="141" t="s">
        <v>29</v>
      </c>
      <c r="H91" s="142" t="s">
        <v>111</v>
      </c>
      <c r="I91" s="143" t="s">
        <v>766</v>
      </c>
      <c r="J91" s="144" t="s">
        <v>85</v>
      </c>
      <c r="K91" s="191" t="s">
        <v>268</v>
      </c>
      <c r="L91" s="145">
        <v>56</v>
      </c>
      <c r="M91" s="146" t="str">
        <f>IF(ISERROR(VLOOKUP(L91,Proposito_programa!$C$2:$E$59,2,FALSE))," ",VLOOKUP(L91,Proposito_programa!$C$2:$E$59,2,FALSE))</f>
        <v>Gestión pública efectiva</v>
      </c>
      <c r="N91" s="146" t="str">
        <f>IF(ISERROR(VLOOKUP(L91,Proposito_programa!$C$2:$E$59,3,FALSE))," ",VLOOKUP(L91,Proposito_programa!$C$2:$E$59,3,FALSE))</f>
        <v>Propósito 5: Construir Bogotá - Región con gobierno abierto, transparente y ciudadanía consciente</v>
      </c>
      <c r="O91" s="147">
        <v>1693</v>
      </c>
      <c r="P91" s="205"/>
      <c r="Q91" s="149">
        <v>1015419501</v>
      </c>
      <c r="R91" s="150" t="s">
        <v>1210</v>
      </c>
      <c r="S91" s="149" t="s">
        <v>363</v>
      </c>
      <c r="T91" s="149"/>
      <c r="U91" s="151"/>
      <c r="V91" s="152"/>
      <c r="W91" s="153">
        <v>26000000</v>
      </c>
      <c r="X91" s="154"/>
      <c r="Y91" s="155"/>
      <c r="Z91" s="153"/>
      <c r="AA91" s="311">
        <f t="shared" si="2"/>
        <v>26000000</v>
      </c>
      <c r="AB91" s="344">
        <v>23226667</v>
      </c>
      <c r="AC91" s="413">
        <v>44257</v>
      </c>
      <c r="AD91" s="157">
        <v>44258</v>
      </c>
      <c r="AE91" s="157">
        <v>44563</v>
      </c>
      <c r="AF91" s="208">
        <v>305</v>
      </c>
      <c r="AG91" s="262"/>
      <c r="AH91" s="158"/>
      <c r="AI91" s="159"/>
      <c r="AJ91" s="262"/>
      <c r="AK91" s="262"/>
      <c r="AL91" s="262"/>
      <c r="AM91" s="208"/>
      <c r="AN91" s="208" t="s">
        <v>1354</v>
      </c>
      <c r="AO91" s="208"/>
      <c r="AP91" s="208"/>
      <c r="AQ91" s="160">
        <f t="shared" si="3"/>
        <v>0.89333334615384619</v>
      </c>
      <c r="AR91" s="241"/>
      <c r="AS91" s="241"/>
      <c r="AT91" s="241"/>
      <c r="AU91" s="241"/>
      <c r="AV91" s="241"/>
      <c r="AW91" s="241"/>
    </row>
    <row r="92" spans="1:49" s="263" customFormat="1" ht="27.9" customHeight="1" x14ac:dyDescent="0.3">
      <c r="A92" s="263">
        <v>1</v>
      </c>
      <c r="B92" s="138" t="s">
        <v>767</v>
      </c>
      <c r="C92" s="138">
        <v>2021</v>
      </c>
      <c r="D92" s="138" t="s">
        <v>768</v>
      </c>
      <c r="E92" s="139" t="s">
        <v>769</v>
      </c>
      <c r="F92" s="140" t="s">
        <v>90</v>
      </c>
      <c r="G92" s="141" t="s">
        <v>29</v>
      </c>
      <c r="H92" s="142" t="s">
        <v>111</v>
      </c>
      <c r="I92" s="143" t="s">
        <v>766</v>
      </c>
      <c r="J92" s="144" t="s">
        <v>85</v>
      </c>
      <c r="K92" s="191" t="s">
        <v>268</v>
      </c>
      <c r="L92" s="145">
        <v>56</v>
      </c>
      <c r="M92" s="146" t="str">
        <f>IF(ISERROR(VLOOKUP(L92,Proposito_programa!$C$2:$E$59,2,FALSE))," ",VLOOKUP(L92,Proposito_programa!$C$2:$E$59,2,FALSE))</f>
        <v>Gestión pública efectiva</v>
      </c>
      <c r="N92" s="146" t="str">
        <f>IF(ISERROR(VLOOKUP(L92,Proposito_programa!$C$2:$E$59,3,FALSE))," ",VLOOKUP(L92,Proposito_programa!$C$2:$E$59,3,FALSE))</f>
        <v>Propósito 5: Construir Bogotá - Región con gobierno abierto, transparente y ciudadanía consciente</v>
      </c>
      <c r="O92" s="147">
        <v>1693</v>
      </c>
      <c r="P92" s="205"/>
      <c r="Q92" s="149">
        <v>1022323083</v>
      </c>
      <c r="R92" s="150" t="s">
        <v>1211</v>
      </c>
      <c r="S92" s="149" t="s">
        <v>363</v>
      </c>
      <c r="T92" s="149"/>
      <c r="U92" s="151"/>
      <c r="V92" s="152"/>
      <c r="W92" s="153">
        <v>26000000</v>
      </c>
      <c r="X92" s="154"/>
      <c r="Y92" s="155"/>
      <c r="Z92" s="153"/>
      <c r="AA92" s="311">
        <f t="shared" si="2"/>
        <v>26000000</v>
      </c>
      <c r="AB92" s="344">
        <v>25826666</v>
      </c>
      <c r="AC92" s="413">
        <v>44257</v>
      </c>
      <c r="AD92" s="157">
        <v>44258</v>
      </c>
      <c r="AE92" s="157">
        <v>44563</v>
      </c>
      <c r="AF92" s="208">
        <v>305</v>
      </c>
      <c r="AG92" s="262"/>
      <c r="AH92" s="158"/>
      <c r="AI92" s="159"/>
      <c r="AJ92" s="262"/>
      <c r="AK92" s="262"/>
      <c r="AL92" s="262"/>
      <c r="AM92" s="208"/>
      <c r="AN92" s="208" t="s">
        <v>1354</v>
      </c>
      <c r="AO92" s="208"/>
      <c r="AP92" s="208"/>
      <c r="AQ92" s="160">
        <f t="shared" si="3"/>
        <v>0.99333330769230765</v>
      </c>
      <c r="AR92" s="241"/>
      <c r="AS92" s="241"/>
      <c r="AT92" s="241"/>
      <c r="AU92" s="241"/>
      <c r="AV92" s="241"/>
      <c r="AW92" s="241"/>
    </row>
    <row r="93" spans="1:49" s="263" customFormat="1" ht="27.9" customHeight="1" x14ac:dyDescent="0.3">
      <c r="A93" s="263">
        <v>1</v>
      </c>
      <c r="B93" s="138" t="s">
        <v>770</v>
      </c>
      <c r="C93" s="138">
        <v>2021</v>
      </c>
      <c r="D93" s="138" t="s">
        <v>771</v>
      </c>
      <c r="E93" s="139" t="s">
        <v>772</v>
      </c>
      <c r="F93" s="140" t="s">
        <v>90</v>
      </c>
      <c r="G93" s="141" t="s">
        <v>29</v>
      </c>
      <c r="H93" s="142" t="s">
        <v>111</v>
      </c>
      <c r="I93" s="143" t="s">
        <v>773</v>
      </c>
      <c r="J93" s="144" t="s">
        <v>85</v>
      </c>
      <c r="K93" s="191" t="s">
        <v>268</v>
      </c>
      <c r="L93" s="145">
        <v>23</v>
      </c>
      <c r="M93" s="146" t="str">
        <f>IF(ISERROR(VLOOKUP(L93,Proposito_programa!$C$2:$E$59,2,FALSE))," ",VLOOKUP(L93,Proposito_programa!$C$2:$E$59,2,FALSE))</f>
        <v>Bogotá rural</v>
      </c>
      <c r="N93" s="392" t="str">
        <f>IF(ISERROR(VLOOKUP(L93,[11]Proposito_programa!$C$2:$E$59,3,FALSE))," ",VLOOKUP(L93,[11]Proposito_programa!$C$2:$E$59,3,FALSE))</f>
        <v>Propósito 1: Hacer un nuevo contrato social para incrementar la inclusión social, productiva y política</v>
      </c>
      <c r="O93" s="147">
        <v>1634</v>
      </c>
      <c r="P93" s="205"/>
      <c r="Q93" s="149">
        <v>1022988839</v>
      </c>
      <c r="R93" s="150" t="s">
        <v>1212</v>
      </c>
      <c r="S93" s="149" t="s">
        <v>363</v>
      </c>
      <c r="T93" s="149"/>
      <c r="U93" s="151"/>
      <c r="V93" s="152"/>
      <c r="W93" s="153">
        <v>39000000</v>
      </c>
      <c r="X93" s="154"/>
      <c r="Y93" s="155"/>
      <c r="Z93" s="153"/>
      <c r="AA93" s="311">
        <f t="shared" si="2"/>
        <v>39000000</v>
      </c>
      <c r="AB93" s="344">
        <v>38740000</v>
      </c>
      <c r="AC93" s="413">
        <v>44257</v>
      </c>
      <c r="AD93" s="157">
        <v>44258</v>
      </c>
      <c r="AE93" s="157">
        <v>44563</v>
      </c>
      <c r="AF93" s="208">
        <v>305</v>
      </c>
      <c r="AG93" s="262"/>
      <c r="AH93" s="158"/>
      <c r="AI93" s="159"/>
      <c r="AJ93" s="262"/>
      <c r="AK93" s="262"/>
      <c r="AL93" s="262"/>
      <c r="AM93" s="208"/>
      <c r="AN93" s="208" t="s">
        <v>1354</v>
      </c>
      <c r="AO93" s="208"/>
      <c r="AP93" s="208"/>
      <c r="AQ93" s="160">
        <f t="shared" si="3"/>
        <v>0.99333333333333329</v>
      </c>
      <c r="AR93" s="241"/>
      <c r="AS93" s="241"/>
      <c r="AT93" s="241"/>
      <c r="AU93" s="241"/>
      <c r="AV93" s="241"/>
      <c r="AW93" s="241"/>
    </row>
    <row r="94" spans="1:49" s="263" customFormat="1" ht="27.9" customHeight="1" x14ac:dyDescent="0.3">
      <c r="A94" s="263">
        <v>1</v>
      </c>
      <c r="B94" s="138" t="s">
        <v>774</v>
      </c>
      <c r="C94" s="138">
        <v>2021</v>
      </c>
      <c r="D94" s="138" t="s">
        <v>775</v>
      </c>
      <c r="E94" s="139" t="s">
        <v>776</v>
      </c>
      <c r="F94" s="140" t="s">
        <v>90</v>
      </c>
      <c r="G94" s="141" t="s">
        <v>29</v>
      </c>
      <c r="H94" s="142" t="s">
        <v>111</v>
      </c>
      <c r="I94" s="143" t="s">
        <v>777</v>
      </c>
      <c r="J94" s="144" t="s">
        <v>85</v>
      </c>
      <c r="K94" s="191" t="s">
        <v>268</v>
      </c>
      <c r="L94" s="145">
        <v>57</v>
      </c>
      <c r="M94" s="146" t="str">
        <f>IF(ISERROR(VLOOKUP(L94,Proposito_programa!$C$2:$E$59,2,FALSE))," ",VLOOKUP(L94,Proposito_programa!$C$2:$E$59,2,FALSE))</f>
        <v>Gestión pública local</v>
      </c>
      <c r="N94" s="146" t="str">
        <f>IF(ISERROR(VLOOKUP(L94,Proposito_programa!$C$2:$E$59,3,FALSE))," ",VLOOKUP(L94,Proposito_programa!$C$2:$E$59,3,FALSE))</f>
        <v>Propósito 5: Construir Bogotá - Región con gobierno abierto, transparente y ciudadanía consciente</v>
      </c>
      <c r="O94" s="147">
        <v>1696</v>
      </c>
      <c r="P94" s="205"/>
      <c r="Q94" s="149">
        <v>19157189</v>
      </c>
      <c r="R94" s="150" t="s">
        <v>1213</v>
      </c>
      <c r="S94" s="149" t="s">
        <v>363</v>
      </c>
      <c r="T94" s="149"/>
      <c r="U94" s="151"/>
      <c r="V94" s="152"/>
      <c r="W94" s="153">
        <v>20700000</v>
      </c>
      <c r="X94" s="154"/>
      <c r="Y94" s="155"/>
      <c r="Z94" s="153"/>
      <c r="AA94" s="311">
        <f t="shared" si="2"/>
        <v>20700000</v>
      </c>
      <c r="AB94" s="344">
        <v>20562000</v>
      </c>
      <c r="AC94" s="413">
        <v>44257</v>
      </c>
      <c r="AD94" s="157">
        <v>44258</v>
      </c>
      <c r="AE94" s="157">
        <v>44563</v>
      </c>
      <c r="AF94" s="208">
        <v>305</v>
      </c>
      <c r="AG94" s="262"/>
      <c r="AH94" s="158"/>
      <c r="AI94" s="159"/>
      <c r="AJ94" s="262"/>
      <c r="AK94" s="262"/>
      <c r="AL94" s="262"/>
      <c r="AM94" s="208"/>
      <c r="AN94" s="208" t="s">
        <v>1354</v>
      </c>
      <c r="AO94" s="208"/>
      <c r="AP94" s="208"/>
      <c r="AQ94" s="160">
        <f t="shared" si="3"/>
        <v>0.99333333333333329</v>
      </c>
      <c r="AR94" s="241"/>
      <c r="AS94" s="241"/>
      <c r="AT94" s="241"/>
      <c r="AU94" s="241"/>
      <c r="AV94" s="241"/>
      <c r="AW94" s="241"/>
    </row>
    <row r="95" spans="1:49" s="263" customFormat="1" ht="27.9" customHeight="1" x14ac:dyDescent="0.3">
      <c r="A95" s="263">
        <v>1</v>
      </c>
      <c r="B95" s="138" t="s">
        <v>778</v>
      </c>
      <c r="C95" s="138">
        <v>2021</v>
      </c>
      <c r="D95" s="138" t="s">
        <v>779</v>
      </c>
      <c r="E95" s="139" t="s">
        <v>780</v>
      </c>
      <c r="F95" s="140" t="s">
        <v>90</v>
      </c>
      <c r="G95" s="141" t="s">
        <v>29</v>
      </c>
      <c r="H95" s="142" t="s">
        <v>111</v>
      </c>
      <c r="I95" s="143" t="s">
        <v>781</v>
      </c>
      <c r="J95" s="144" t="s">
        <v>85</v>
      </c>
      <c r="K95" s="191" t="s">
        <v>268</v>
      </c>
      <c r="L95" s="145">
        <v>57</v>
      </c>
      <c r="M95" s="146" t="str">
        <f>IF(ISERROR(VLOOKUP(L95,Proposito_programa!$C$2:$E$59,2,FALSE))," ",VLOOKUP(L95,Proposito_programa!$C$2:$E$59,2,FALSE))</f>
        <v>Gestión pública local</v>
      </c>
      <c r="N95" s="146" t="str">
        <f>IF(ISERROR(VLOOKUP(L95,Proposito_programa!$C$2:$E$59,3,FALSE))," ",VLOOKUP(L95,Proposito_programa!$C$2:$E$59,3,FALSE))</f>
        <v>Propósito 5: Construir Bogotá - Región con gobierno abierto, transparente y ciudadanía consciente</v>
      </c>
      <c r="O95" s="147">
        <v>1696</v>
      </c>
      <c r="P95" s="205"/>
      <c r="Q95" s="149">
        <v>81715533</v>
      </c>
      <c r="R95" s="150" t="s">
        <v>1214</v>
      </c>
      <c r="S95" s="149" t="s">
        <v>363</v>
      </c>
      <c r="T95" s="149"/>
      <c r="U95" s="151"/>
      <c r="V95" s="152"/>
      <c r="W95" s="153">
        <v>43650000</v>
      </c>
      <c r="X95" s="154"/>
      <c r="Y95" s="155"/>
      <c r="Z95" s="153"/>
      <c r="AA95" s="311">
        <f t="shared" si="2"/>
        <v>43650000</v>
      </c>
      <c r="AB95" s="344">
        <v>7857000</v>
      </c>
      <c r="AC95" s="413">
        <v>44257</v>
      </c>
      <c r="AD95" s="157">
        <v>44259</v>
      </c>
      <c r="AE95" s="157">
        <v>44564</v>
      </c>
      <c r="AF95" s="208">
        <v>305</v>
      </c>
      <c r="AG95" s="262"/>
      <c r="AH95" s="158"/>
      <c r="AI95" s="159"/>
      <c r="AJ95" s="262"/>
      <c r="AK95" s="262"/>
      <c r="AL95" s="262"/>
      <c r="AM95" s="208"/>
      <c r="AN95" s="208" t="s">
        <v>1354</v>
      </c>
      <c r="AO95" s="208"/>
      <c r="AP95" s="208"/>
      <c r="AQ95" s="160">
        <f t="shared" si="3"/>
        <v>0.18</v>
      </c>
      <c r="AR95" s="241"/>
      <c r="AS95" s="241"/>
      <c r="AT95" s="241"/>
      <c r="AU95" s="241"/>
      <c r="AV95" s="241"/>
      <c r="AW95" s="241"/>
    </row>
    <row r="96" spans="1:49" s="263" customFormat="1" ht="27.9" customHeight="1" x14ac:dyDescent="0.3">
      <c r="A96" s="263">
        <v>1</v>
      </c>
      <c r="B96" s="138" t="s">
        <v>782</v>
      </c>
      <c r="C96" s="138">
        <v>2021</v>
      </c>
      <c r="D96" s="138" t="s">
        <v>783</v>
      </c>
      <c r="E96" s="139" t="s">
        <v>784</v>
      </c>
      <c r="F96" s="140" t="s">
        <v>90</v>
      </c>
      <c r="G96" s="141" t="s">
        <v>29</v>
      </c>
      <c r="H96" s="142" t="s">
        <v>111</v>
      </c>
      <c r="I96" s="143" t="s">
        <v>785</v>
      </c>
      <c r="J96" s="144" t="s">
        <v>85</v>
      </c>
      <c r="K96" s="191" t="s">
        <v>268</v>
      </c>
      <c r="L96" s="145">
        <v>1</v>
      </c>
      <c r="M96" s="146" t="str">
        <f>IF(ISERROR(VLOOKUP(L96,Proposito_programa!$C$2:$E$59,2,FALSE))," ",VLOOKUP(L96,Proposito_programa!$C$2:$E$59,2,FALSE))</f>
        <v>Subsidios y transferencias para la equidad</v>
      </c>
      <c r="N96" s="392" t="str">
        <f>IF(ISERROR(VLOOKUP(L96,[11]Proposito_programa!$C$2:$E$59,3,FALSE))," ",VLOOKUP(L96,[11]Proposito_programa!$C$2:$E$59,3,FALSE))</f>
        <v>Propósito 1: Hacer un nuevo contrato social para incrementar la inclusión social, productiva y política</v>
      </c>
      <c r="O96" s="147">
        <v>1583</v>
      </c>
      <c r="P96" s="205"/>
      <c r="Q96" s="149">
        <v>1022390655</v>
      </c>
      <c r="R96" s="150" t="s">
        <v>1215</v>
      </c>
      <c r="S96" s="149" t="s">
        <v>363</v>
      </c>
      <c r="T96" s="149"/>
      <c r="U96" s="151"/>
      <c r="V96" s="152"/>
      <c r="W96" s="153">
        <v>50000000</v>
      </c>
      <c r="X96" s="154"/>
      <c r="Y96" s="155"/>
      <c r="Z96" s="153"/>
      <c r="AA96" s="311">
        <f t="shared" si="2"/>
        <v>50000000</v>
      </c>
      <c r="AB96" s="378">
        <v>49666667</v>
      </c>
      <c r="AC96" s="413">
        <v>44257</v>
      </c>
      <c r="AD96" s="157">
        <v>44258</v>
      </c>
      <c r="AE96" s="157">
        <v>44563</v>
      </c>
      <c r="AF96" s="208">
        <v>305</v>
      </c>
      <c r="AG96" s="262"/>
      <c r="AH96" s="158"/>
      <c r="AI96" s="159"/>
      <c r="AJ96" s="262"/>
      <c r="AK96" s="262"/>
      <c r="AL96" s="262"/>
      <c r="AM96" s="208"/>
      <c r="AN96" s="208" t="s">
        <v>1354</v>
      </c>
      <c r="AO96" s="208"/>
      <c r="AP96" s="208"/>
      <c r="AQ96" s="160">
        <f t="shared" si="3"/>
        <v>0.99333333999999995</v>
      </c>
      <c r="AR96" s="241"/>
      <c r="AS96" s="241"/>
      <c r="AT96" s="241"/>
      <c r="AU96" s="241"/>
      <c r="AV96" s="241"/>
      <c r="AW96" s="241"/>
    </row>
    <row r="97" spans="1:49" s="263" customFormat="1" ht="27.9" customHeight="1" x14ac:dyDescent="0.3">
      <c r="A97" s="263">
        <v>1</v>
      </c>
      <c r="B97" s="138" t="s">
        <v>786</v>
      </c>
      <c r="C97" s="138">
        <v>2021</v>
      </c>
      <c r="D97" s="138" t="s">
        <v>787</v>
      </c>
      <c r="E97" s="139" t="s">
        <v>788</v>
      </c>
      <c r="F97" s="140" t="s">
        <v>90</v>
      </c>
      <c r="G97" s="141" t="s">
        <v>29</v>
      </c>
      <c r="H97" s="142" t="s">
        <v>111</v>
      </c>
      <c r="I97" s="143" t="s">
        <v>789</v>
      </c>
      <c r="J97" s="144" t="s">
        <v>85</v>
      </c>
      <c r="K97" s="191" t="s">
        <v>268</v>
      </c>
      <c r="L97" s="145">
        <v>19</v>
      </c>
      <c r="M97" s="146" t="str">
        <f>IF(ISERROR(VLOOKUP(L97,Proposito_programa!$C$2:$E$59,2,FALSE))," ",VLOOKUP(L97,Proposito_programa!$C$2:$E$59,2,FALSE))</f>
        <v>Vivienda y entornos dignos en el territorio urbano y rural</v>
      </c>
      <c r="N97" s="392" t="str">
        <f>IF(ISERROR(VLOOKUP(L97,[11]Proposito_programa!$C$2:$E$59,3,FALSE))," ",VLOOKUP(L97,[11]Proposito_programa!$C$2:$E$59,3,FALSE))</f>
        <v>Propósito 1: Hacer un nuevo contrato social para incrementar la inclusión social, productiva y política</v>
      </c>
      <c r="O97" s="147">
        <v>1589</v>
      </c>
      <c r="P97" s="205"/>
      <c r="Q97" s="149">
        <v>79889687</v>
      </c>
      <c r="R97" s="150" t="s">
        <v>1314</v>
      </c>
      <c r="S97" s="149" t="s">
        <v>363</v>
      </c>
      <c r="T97" s="149"/>
      <c r="U97" s="151"/>
      <c r="V97" s="152"/>
      <c r="W97" s="153">
        <v>70000000</v>
      </c>
      <c r="X97" s="154"/>
      <c r="Y97" s="155"/>
      <c r="Z97" s="153"/>
      <c r="AA97" s="311">
        <f t="shared" si="2"/>
        <v>70000000</v>
      </c>
      <c r="AB97" s="344">
        <v>69300000</v>
      </c>
      <c r="AC97" s="413">
        <v>44257</v>
      </c>
      <c r="AD97" s="157">
        <v>44259</v>
      </c>
      <c r="AE97" s="157">
        <v>44564</v>
      </c>
      <c r="AF97" s="208">
        <v>305</v>
      </c>
      <c r="AG97" s="262"/>
      <c r="AH97" s="158"/>
      <c r="AI97" s="159"/>
      <c r="AJ97" s="262"/>
      <c r="AK97" s="262"/>
      <c r="AL97" s="262"/>
      <c r="AM97" s="208"/>
      <c r="AN97" s="208" t="s">
        <v>1354</v>
      </c>
      <c r="AO97" s="208"/>
      <c r="AP97" s="208"/>
      <c r="AQ97" s="160">
        <f t="shared" si="3"/>
        <v>0.99</v>
      </c>
      <c r="AR97" s="241"/>
      <c r="AS97" s="241"/>
      <c r="AT97" s="241"/>
      <c r="AU97" s="241"/>
      <c r="AV97" s="241"/>
      <c r="AW97" s="241"/>
    </row>
    <row r="98" spans="1:49" s="263" customFormat="1" ht="27.9" customHeight="1" x14ac:dyDescent="0.3">
      <c r="A98" s="263">
        <v>1</v>
      </c>
      <c r="B98" s="138" t="s">
        <v>790</v>
      </c>
      <c r="C98" s="138">
        <v>2021</v>
      </c>
      <c r="D98" s="138" t="s">
        <v>791</v>
      </c>
      <c r="E98" s="139" t="s">
        <v>792</v>
      </c>
      <c r="F98" s="140" t="s">
        <v>90</v>
      </c>
      <c r="G98" s="141" t="s">
        <v>29</v>
      </c>
      <c r="H98" s="142" t="s">
        <v>111</v>
      </c>
      <c r="I98" s="143" t="s">
        <v>793</v>
      </c>
      <c r="J98" s="144" t="s">
        <v>85</v>
      </c>
      <c r="K98" s="191" t="s">
        <v>268</v>
      </c>
      <c r="L98" s="145">
        <v>57</v>
      </c>
      <c r="M98" s="146" t="str">
        <f>IF(ISERROR(VLOOKUP(L98,Proposito_programa!$C$2:$E$59,2,FALSE))," ",VLOOKUP(L98,Proposito_programa!$C$2:$E$59,2,FALSE))</f>
        <v>Gestión pública local</v>
      </c>
      <c r="N98" s="146" t="str">
        <f>IF(ISERROR(VLOOKUP(L98,Proposito_programa!$C$2:$E$59,3,FALSE))," ",VLOOKUP(L98,Proposito_programa!$C$2:$E$59,3,FALSE))</f>
        <v>Propósito 5: Construir Bogotá - Región con gobierno abierto, transparente y ciudadanía consciente</v>
      </c>
      <c r="O98" s="147">
        <v>1696</v>
      </c>
      <c r="P98" s="205"/>
      <c r="Q98" s="149">
        <v>1032656287</v>
      </c>
      <c r="R98" s="150" t="s">
        <v>1216</v>
      </c>
      <c r="S98" s="149" t="s">
        <v>363</v>
      </c>
      <c r="T98" s="149"/>
      <c r="U98" s="151"/>
      <c r="V98" s="152"/>
      <c r="W98" s="153">
        <v>22950000</v>
      </c>
      <c r="X98" s="154"/>
      <c r="Y98" s="155">
        <v>1</v>
      </c>
      <c r="Z98" s="153">
        <v>2550000</v>
      </c>
      <c r="AA98" s="311">
        <f t="shared" si="2"/>
        <v>25500000</v>
      </c>
      <c r="AB98" s="344">
        <v>24310000</v>
      </c>
      <c r="AC98" s="413">
        <v>44267</v>
      </c>
      <c r="AD98" s="157">
        <v>44270</v>
      </c>
      <c r="AE98" s="157">
        <v>44575</v>
      </c>
      <c r="AF98" s="208">
        <v>305</v>
      </c>
      <c r="AG98" s="208">
        <v>1</v>
      </c>
      <c r="AH98" s="158">
        <v>30</v>
      </c>
      <c r="AI98" s="159"/>
      <c r="AJ98" s="262"/>
      <c r="AK98" s="262"/>
      <c r="AL98" s="262"/>
      <c r="AM98" s="208"/>
      <c r="AN98" s="208" t="s">
        <v>1354</v>
      </c>
      <c r="AO98" s="208"/>
      <c r="AP98" s="208"/>
      <c r="AQ98" s="160">
        <f t="shared" si="3"/>
        <v>0.95333333333333337</v>
      </c>
      <c r="AR98" s="241"/>
      <c r="AS98" s="241"/>
      <c r="AT98" s="241"/>
      <c r="AU98" s="241"/>
      <c r="AV98" s="241"/>
      <c r="AW98" s="241"/>
    </row>
    <row r="99" spans="1:49" s="263" customFormat="1" ht="27.9" customHeight="1" x14ac:dyDescent="0.3">
      <c r="A99" s="263">
        <v>1</v>
      </c>
      <c r="B99" s="138" t="s">
        <v>794</v>
      </c>
      <c r="C99" s="138">
        <v>2021</v>
      </c>
      <c r="D99" s="138" t="s">
        <v>791</v>
      </c>
      <c r="E99" s="139" t="s">
        <v>792</v>
      </c>
      <c r="F99" s="140" t="s">
        <v>90</v>
      </c>
      <c r="G99" s="141" t="s">
        <v>29</v>
      </c>
      <c r="H99" s="142" t="s">
        <v>111</v>
      </c>
      <c r="I99" s="143" t="s">
        <v>793</v>
      </c>
      <c r="J99" s="144" t="s">
        <v>85</v>
      </c>
      <c r="K99" s="191" t="s">
        <v>268</v>
      </c>
      <c r="L99" s="145">
        <v>57</v>
      </c>
      <c r="M99" s="146" t="str">
        <f>IF(ISERROR(VLOOKUP(L99,Proposito_programa!$C$2:$E$59,2,FALSE))," ",VLOOKUP(L99,Proposito_programa!$C$2:$E$59,2,FALSE))</f>
        <v>Gestión pública local</v>
      </c>
      <c r="N99" s="146" t="str">
        <f>IF(ISERROR(VLOOKUP(L99,Proposito_programa!$C$2:$E$59,3,FALSE))," ",VLOOKUP(L99,Proposito_programa!$C$2:$E$59,3,FALSE))</f>
        <v>Propósito 5: Construir Bogotá - Región con gobierno abierto, transparente y ciudadanía consciente</v>
      </c>
      <c r="O99" s="147">
        <v>1696</v>
      </c>
      <c r="P99" s="205"/>
      <c r="Q99" s="149">
        <v>1022938049</v>
      </c>
      <c r="R99" s="150" t="s">
        <v>1217</v>
      </c>
      <c r="S99" s="149" t="s">
        <v>363</v>
      </c>
      <c r="T99" s="149"/>
      <c r="U99" s="151"/>
      <c r="V99" s="152"/>
      <c r="W99" s="153">
        <v>22950000</v>
      </c>
      <c r="X99" s="154"/>
      <c r="Y99" s="155">
        <v>1</v>
      </c>
      <c r="Z99" s="153">
        <v>2550000</v>
      </c>
      <c r="AA99" s="311">
        <f t="shared" si="2"/>
        <v>25500000</v>
      </c>
      <c r="AB99" s="344">
        <v>24310000</v>
      </c>
      <c r="AC99" s="413">
        <v>44267</v>
      </c>
      <c r="AD99" s="157">
        <v>44270</v>
      </c>
      <c r="AE99" s="157">
        <v>44575</v>
      </c>
      <c r="AF99" s="208">
        <v>305</v>
      </c>
      <c r="AG99" s="208">
        <v>1</v>
      </c>
      <c r="AH99" s="158">
        <v>30</v>
      </c>
      <c r="AI99" s="159"/>
      <c r="AJ99" s="262"/>
      <c r="AK99" s="262"/>
      <c r="AL99" s="262"/>
      <c r="AM99" s="208"/>
      <c r="AN99" s="208" t="s">
        <v>1354</v>
      </c>
      <c r="AO99" s="208"/>
      <c r="AP99" s="208"/>
      <c r="AQ99" s="160">
        <f t="shared" si="3"/>
        <v>0.95333333333333337</v>
      </c>
      <c r="AR99" s="241"/>
      <c r="AS99" s="241"/>
      <c r="AT99" s="241"/>
      <c r="AU99" s="241"/>
      <c r="AV99" s="241"/>
      <c r="AW99" s="241"/>
    </row>
    <row r="100" spans="1:49" s="263" customFormat="1" ht="27.9" customHeight="1" x14ac:dyDescent="0.3">
      <c r="A100" s="263">
        <v>1</v>
      </c>
      <c r="B100" s="138" t="s">
        <v>795</v>
      </c>
      <c r="C100" s="138">
        <v>2021</v>
      </c>
      <c r="D100" s="138" t="s">
        <v>791</v>
      </c>
      <c r="E100" s="139" t="s">
        <v>792</v>
      </c>
      <c r="F100" s="140" t="s">
        <v>90</v>
      </c>
      <c r="G100" s="141" t="s">
        <v>29</v>
      </c>
      <c r="H100" s="142" t="s">
        <v>111</v>
      </c>
      <c r="I100" s="143" t="s">
        <v>793</v>
      </c>
      <c r="J100" s="144" t="s">
        <v>85</v>
      </c>
      <c r="K100" s="191" t="s">
        <v>268</v>
      </c>
      <c r="L100" s="145">
        <v>57</v>
      </c>
      <c r="M100" s="146" t="str">
        <f>IF(ISERROR(VLOOKUP(L100,Proposito_programa!$C$2:$E$59,2,FALSE))," ",VLOOKUP(L100,Proposito_programa!$C$2:$E$59,2,FALSE))</f>
        <v>Gestión pública local</v>
      </c>
      <c r="N100" s="146" t="str">
        <f>IF(ISERROR(VLOOKUP(L100,Proposito_programa!$C$2:$E$59,3,FALSE))," ",VLOOKUP(L100,Proposito_programa!$C$2:$E$59,3,FALSE))</f>
        <v>Propósito 5: Construir Bogotá - Región con gobierno abierto, transparente y ciudadanía consciente</v>
      </c>
      <c r="O100" s="147">
        <v>1696</v>
      </c>
      <c r="P100" s="205"/>
      <c r="Q100" s="149">
        <v>79462118</v>
      </c>
      <c r="R100" s="150" t="s">
        <v>1218</v>
      </c>
      <c r="S100" s="149" t="s">
        <v>363</v>
      </c>
      <c r="T100" s="149"/>
      <c r="U100" s="151"/>
      <c r="V100" s="152"/>
      <c r="W100" s="153">
        <v>22950000</v>
      </c>
      <c r="X100" s="154"/>
      <c r="Y100" s="155">
        <v>1</v>
      </c>
      <c r="Z100" s="153">
        <v>2550000</v>
      </c>
      <c r="AA100" s="311">
        <f t="shared" si="2"/>
        <v>25500000</v>
      </c>
      <c r="AB100" s="344">
        <v>24310000</v>
      </c>
      <c r="AC100" s="413">
        <v>44267</v>
      </c>
      <c r="AD100" s="157">
        <v>44270</v>
      </c>
      <c r="AE100" s="157">
        <v>44575</v>
      </c>
      <c r="AF100" s="208">
        <v>305</v>
      </c>
      <c r="AG100" s="208">
        <v>1</v>
      </c>
      <c r="AH100" s="158">
        <v>30</v>
      </c>
      <c r="AI100" s="159"/>
      <c r="AJ100" s="262"/>
      <c r="AK100" s="262"/>
      <c r="AL100" s="262"/>
      <c r="AM100" s="208"/>
      <c r="AN100" s="208" t="s">
        <v>1354</v>
      </c>
      <c r="AO100" s="208"/>
      <c r="AP100" s="208"/>
      <c r="AQ100" s="160">
        <f t="shared" si="3"/>
        <v>0.95333333333333337</v>
      </c>
      <c r="AR100" s="241"/>
      <c r="AS100" s="241"/>
      <c r="AT100" s="241"/>
      <c r="AU100" s="241"/>
      <c r="AV100" s="241"/>
      <c r="AW100" s="241"/>
    </row>
    <row r="101" spans="1:49" s="263" customFormat="1" ht="27.9" customHeight="1" x14ac:dyDescent="0.3">
      <c r="A101" s="263">
        <v>1</v>
      </c>
      <c r="B101" s="138" t="s">
        <v>796</v>
      </c>
      <c r="C101" s="138">
        <v>2021</v>
      </c>
      <c r="D101" s="138" t="s">
        <v>791</v>
      </c>
      <c r="E101" s="139" t="s">
        <v>792</v>
      </c>
      <c r="F101" s="140" t="s">
        <v>90</v>
      </c>
      <c r="G101" s="141" t="s">
        <v>29</v>
      </c>
      <c r="H101" s="142" t="s">
        <v>111</v>
      </c>
      <c r="I101" s="143" t="s">
        <v>793</v>
      </c>
      <c r="J101" s="144" t="s">
        <v>85</v>
      </c>
      <c r="K101" s="191" t="s">
        <v>268</v>
      </c>
      <c r="L101" s="145">
        <v>57</v>
      </c>
      <c r="M101" s="146" t="str">
        <f>IF(ISERROR(VLOOKUP(L101,Proposito_programa!$C$2:$E$59,2,FALSE))," ",VLOOKUP(L101,Proposito_programa!$C$2:$E$59,2,FALSE))</f>
        <v>Gestión pública local</v>
      </c>
      <c r="N101" s="146" t="str">
        <f>IF(ISERROR(VLOOKUP(L101,Proposito_programa!$C$2:$E$59,3,FALSE))," ",VLOOKUP(L101,Proposito_programa!$C$2:$E$59,3,FALSE))</f>
        <v>Propósito 5: Construir Bogotá - Región con gobierno abierto, transparente y ciudadanía consciente</v>
      </c>
      <c r="O101" s="147">
        <v>1696</v>
      </c>
      <c r="P101" s="205"/>
      <c r="Q101" s="149">
        <v>80451743</v>
      </c>
      <c r="R101" s="150" t="s">
        <v>1219</v>
      </c>
      <c r="S101" s="149" t="s">
        <v>363</v>
      </c>
      <c r="T101" s="149"/>
      <c r="U101" s="151"/>
      <c r="V101" s="152"/>
      <c r="W101" s="153">
        <v>22950000</v>
      </c>
      <c r="X101" s="154"/>
      <c r="Y101" s="155">
        <v>1</v>
      </c>
      <c r="Z101" s="153">
        <v>2550000</v>
      </c>
      <c r="AA101" s="311">
        <f t="shared" si="2"/>
        <v>25500000</v>
      </c>
      <c r="AB101" s="344">
        <v>24310000</v>
      </c>
      <c r="AC101" s="413">
        <v>44267</v>
      </c>
      <c r="AD101" s="157">
        <v>44270</v>
      </c>
      <c r="AE101" s="157">
        <v>44575</v>
      </c>
      <c r="AF101" s="208">
        <v>305</v>
      </c>
      <c r="AG101" s="208">
        <v>1</v>
      </c>
      <c r="AH101" s="158">
        <v>30</v>
      </c>
      <c r="AI101" s="159"/>
      <c r="AJ101" s="262"/>
      <c r="AK101" s="262"/>
      <c r="AL101" s="262"/>
      <c r="AM101" s="208"/>
      <c r="AN101" s="208" t="s">
        <v>1354</v>
      </c>
      <c r="AO101" s="208"/>
      <c r="AP101" s="208"/>
      <c r="AQ101" s="160">
        <f t="shared" si="3"/>
        <v>0.95333333333333337</v>
      </c>
      <c r="AR101" s="241"/>
      <c r="AS101" s="241"/>
      <c r="AT101" s="241"/>
      <c r="AU101" s="241"/>
      <c r="AV101" s="241"/>
      <c r="AW101" s="241"/>
    </row>
    <row r="102" spans="1:49" s="263" customFormat="1" ht="27.9" customHeight="1" x14ac:dyDescent="0.3">
      <c r="A102" s="263">
        <v>1</v>
      </c>
      <c r="B102" s="138" t="s">
        <v>797</v>
      </c>
      <c r="C102" s="138">
        <v>2021</v>
      </c>
      <c r="D102" s="138" t="s">
        <v>791</v>
      </c>
      <c r="E102" s="139" t="s">
        <v>792</v>
      </c>
      <c r="F102" s="140" t="s">
        <v>90</v>
      </c>
      <c r="G102" s="141" t="s">
        <v>29</v>
      </c>
      <c r="H102" s="142" t="s">
        <v>111</v>
      </c>
      <c r="I102" s="143" t="s">
        <v>793</v>
      </c>
      <c r="J102" s="144" t="s">
        <v>85</v>
      </c>
      <c r="K102" s="191" t="s">
        <v>268</v>
      </c>
      <c r="L102" s="145">
        <v>57</v>
      </c>
      <c r="M102" s="146" t="str">
        <f>IF(ISERROR(VLOOKUP(L102,Proposito_programa!$C$2:$E$59,2,FALSE))," ",VLOOKUP(L102,Proposito_programa!$C$2:$E$59,2,FALSE))</f>
        <v>Gestión pública local</v>
      </c>
      <c r="N102" s="146" t="str">
        <f>IF(ISERROR(VLOOKUP(L102,Proposito_programa!$C$2:$E$59,3,FALSE))," ",VLOOKUP(L102,Proposito_programa!$C$2:$E$59,3,FALSE))</f>
        <v>Propósito 5: Construir Bogotá - Región con gobierno abierto, transparente y ciudadanía consciente</v>
      </c>
      <c r="O102" s="147">
        <v>1696</v>
      </c>
      <c r="P102" s="205"/>
      <c r="Q102" s="149">
        <v>79565214</v>
      </c>
      <c r="R102" s="150" t="s">
        <v>1220</v>
      </c>
      <c r="S102" s="149" t="s">
        <v>363</v>
      </c>
      <c r="T102" s="149"/>
      <c r="U102" s="151"/>
      <c r="V102" s="152"/>
      <c r="W102" s="153">
        <v>22950000</v>
      </c>
      <c r="X102" s="154"/>
      <c r="Y102" s="155">
        <v>1</v>
      </c>
      <c r="Z102" s="153">
        <v>2550000</v>
      </c>
      <c r="AA102" s="311">
        <f t="shared" si="2"/>
        <v>25500000</v>
      </c>
      <c r="AB102" s="344">
        <v>24310000</v>
      </c>
      <c r="AC102" s="413">
        <v>44267</v>
      </c>
      <c r="AD102" s="157">
        <v>44270</v>
      </c>
      <c r="AE102" s="157">
        <v>44575</v>
      </c>
      <c r="AF102" s="208">
        <v>305</v>
      </c>
      <c r="AG102" s="208">
        <v>1</v>
      </c>
      <c r="AH102" s="158">
        <v>30</v>
      </c>
      <c r="AI102" s="159"/>
      <c r="AJ102" s="262"/>
      <c r="AK102" s="262"/>
      <c r="AL102" s="262"/>
      <c r="AM102" s="208"/>
      <c r="AN102" s="208" t="s">
        <v>1354</v>
      </c>
      <c r="AO102" s="208"/>
      <c r="AP102" s="208"/>
      <c r="AQ102" s="160">
        <f t="shared" si="3"/>
        <v>0.95333333333333337</v>
      </c>
      <c r="AR102" s="241"/>
      <c r="AS102" s="241"/>
      <c r="AT102" s="241"/>
      <c r="AU102" s="241"/>
      <c r="AV102" s="241"/>
      <c r="AW102" s="241"/>
    </row>
    <row r="103" spans="1:49" s="263" customFormat="1" ht="27.9" customHeight="1" x14ac:dyDescent="0.3">
      <c r="A103" s="263">
        <v>1</v>
      </c>
      <c r="B103" s="138" t="s">
        <v>798</v>
      </c>
      <c r="C103" s="138">
        <v>2021</v>
      </c>
      <c r="D103" s="138" t="s">
        <v>791</v>
      </c>
      <c r="E103" s="139" t="s">
        <v>792</v>
      </c>
      <c r="F103" s="140" t="s">
        <v>90</v>
      </c>
      <c r="G103" s="141" t="s">
        <v>29</v>
      </c>
      <c r="H103" s="142" t="s">
        <v>111</v>
      </c>
      <c r="I103" s="143" t="s">
        <v>793</v>
      </c>
      <c r="J103" s="144" t="s">
        <v>85</v>
      </c>
      <c r="K103" s="191" t="s">
        <v>268</v>
      </c>
      <c r="L103" s="145">
        <v>57</v>
      </c>
      <c r="M103" s="146" t="str">
        <f>IF(ISERROR(VLOOKUP(L103,Proposito_programa!$C$2:$E$59,2,FALSE))," ",VLOOKUP(L103,Proposito_programa!$C$2:$E$59,2,FALSE))</f>
        <v>Gestión pública local</v>
      </c>
      <c r="N103" s="146" t="str">
        <f>IF(ISERROR(VLOOKUP(L103,Proposito_programa!$C$2:$E$59,3,FALSE))," ",VLOOKUP(L103,Proposito_programa!$C$2:$E$59,3,FALSE))</f>
        <v>Propósito 5: Construir Bogotá - Región con gobierno abierto, transparente y ciudadanía consciente</v>
      </c>
      <c r="O103" s="147">
        <v>1696</v>
      </c>
      <c r="P103" s="205"/>
      <c r="Q103" s="149">
        <v>1070750533</v>
      </c>
      <c r="R103" s="150" t="s">
        <v>1221</v>
      </c>
      <c r="S103" s="149" t="s">
        <v>363</v>
      </c>
      <c r="T103" s="149"/>
      <c r="U103" s="151"/>
      <c r="V103" s="152"/>
      <c r="W103" s="153">
        <v>22950000</v>
      </c>
      <c r="X103" s="154"/>
      <c r="Y103" s="155">
        <v>1</v>
      </c>
      <c r="Z103" s="153">
        <v>2550000</v>
      </c>
      <c r="AA103" s="311">
        <f t="shared" si="2"/>
        <v>25500000</v>
      </c>
      <c r="AB103" s="344">
        <v>24310000</v>
      </c>
      <c r="AC103" s="413">
        <v>44267</v>
      </c>
      <c r="AD103" s="157">
        <v>44270</v>
      </c>
      <c r="AE103" s="157">
        <v>44575</v>
      </c>
      <c r="AF103" s="208">
        <v>305</v>
      </c>
      <c r="AG103" s="208">
        <v>1</v>
      </c>
      <c r="AH103" s="158">
        <v>30</v>
      </c>
      <c r="AI103" s="159"/>
      <c r="AJ103" s="262"/>
      <c r="AK103" s="262"/>
      <c r="AL103" s="262"/>
      <c r="AM103" s="208"/>
      <c r="AN103" s="208" t="s">
        <v>1354</v>
      </c>
      <c r="AO103" s="208"/>
      <c r="AP103" s="208"/>
      <c r="AQ103" s="160">
        <f t="shared" si="3"/>
        <v>0.95333333333333337</v>
      </c>
      <c r="AR103" s="241"/>
      <c r="AS103" s="241"/>
      <c r="AT103" s="241"/>
      <c r="AU103" s="241"/>
      <c r="AV103" s="241"/>
      <c r="AW103" s="241"/>
    </row>
    <row r="104" spans="1:49" s="263" customFormat="1" ht="27.9" customHeight="1" x14ac:dyDescent="0.3">
      <c r="A104" s="263">
        <v>1</v>
      </c>
      <c r="B104" s="138" t="s">
        <v>799</v>
      </c>
      <c r="C104" s="138">
        <v>2021</v>
      </c>
      <c r="D104" s="138" t="s">
        <v>791</v>
      </c>
      <c r="E104" s="139" t="s">
        <v>792</v>
      </c>
      <c r="F104" s="140" t="s">
        <v>90</v>
      </c>
      <c r="G104" s="141" t="s">
        <v>29</v>
      </c>
      <c r="H104" s="142" t="s">
        <v>111</v>
      </c>
      <c r="I104" s="143" t="s">
        <v>793</v>
      </c>
      <c r="J104" s="144" t="s">
        <v>85</v>
      </c>
      <c r="K104" s="191" t="s">
        <v>268</v>
      </c>
      <c r="L104" s="145">
        <v>57</v>
      </c>
      <c r="M104" s="146" t="str">
        <f>IF(ISERROR(VLOOKUP(L104,Proposito_programa!$C$2:$E$59,2,FALSE))," ",VLOOKUP(L104,Proposito_programa!$C$2:$E$59,2,FALSE))</f>
        <v>Gestión pública local</v>
      </c>
      <c r="N104" s="146" t="str">
        <f>IF(ISERROR(VLOOKUP(L104,Proposito_programa!$C$2:$E$59,3,FALSE))," ",VLOOKUP(L104,Proposito_programa!$C$2:$E$59,3,FALSE))</f>
        <v>Propósito 5: Construir Bogotá - Región con gobierno abierto, transparente y ciudadanía consciente</v>
      </c>
      <c r="O104" s="147">
        <v>1696</v>
      </c>
      <c r="P104" s="205"/>
      <c r="Q104" s="149">
        <v>1023037487</v>
      </c>
      <c r="R104" s="150" t="s">
        <v>1222</v>
      </c>
      <c r="S104" s="149" t="s">
        <v>363</v>
      </c>
      <c r="T104" s="149"/>
      <c r="U104" s="151"/>
      <c r="V104" s="152"/>
      <c r="W104" s="153">
        <v>22950000</v>
      </c>
      <c r="X104" s="154"/>
      <c r="Y104" s="155"/>
      <c r="Z104" s="153"/>
      <c r="AA104" s="311">
        <f t="shared" si="2"/>
        <v>22950000</v>
      </c>
      <c r="AB104" s="344">
        <v>5780000</v>
      </c>
      <c r="AC104" s="413">
        <v>44267</v>
      </c>
      <c r="AD104" s="157">
        <v>44270</v>
      </c>
      <c r="AE104" s="157">
        <v>44552</v>
      </c>
      <c r="AF104" s="208">
        <v>273</v>
      </c>
      <c r="AG104" s="208"/>
      <c r="AH104" s="158"/>
      <c r="AI104" s="159"/>
      <c r="AJ104" s="262"/>
      <c r="AK104" s="262"/>
      <c r="AL104" s="262"/>
      <c r="AM104" s="208"/>
      <c r="AN104" s="208"/>
      <c r="AO104" s="208" t="s">
        <v>1354</v>
      </c>
      <c r="AP104" s="208"/>
      <c r="AQ104" s="160">
        <f t="shared" si="3"/>
        <v>0.25185185185185183</v>
      </c>
      <c r="AR104" s="241"/>
      <c r="AS104" s="241"/>
      <c r="AT104" s="241"/>
      <c r="AU104" s="241"/>
      <c r="AV104" s="241"/>
      <c r="AW104" s="241"/>
    </row>
    <row r="105" spans="1:49" s="263" customFormat="1" ht="27.9" customHeight="1" x14ac:dyDescent="0.3">
      <c r="A105" s="263">
        <v>1</v>
      </c>
      <c r="B105" s="138" t="s">
        <v>800</v>
      </c>
      <c r="C105" s="138">
        <v>2021</v>
      </c>
      <c r="D105" s="138" t="s">
        <v>801</v>
      </c>
      <c r="E105" s="139" t="s">
        <v>802</v>
      </c>
      <c r="F105" s="140" t="s">
        <v>90</v>
      </c>
      <c r="G105" s="141" t="s">
        <v>29</v>
      </c>
      <c r="H105" s="142" t="s">
        <v>111</v>
      </c>
      <c r="I105" s="143" t="s">
        <v>803</v>
      </c>
      <c r="J105" s="144" t="s">
        <v>85</v>
      </c>
      <c r="K105" s="191" t="s">
        <v>268</v>
      </c>
      <c r="L105" s="145">
        <v>30</v>
      </c>
      <c r="M105" s="146" t="str">
        <f>IF(ISERROR(VLOOKUP(L105,Proposito_programa!$C$2:$E$59,2,FALSE))," ",VLOOKUP(L105,Proposito_programa!$C$2:$E$59,2,FALSE))</f>
        <v>Eficiencia en la atención de emergencias</v>
      </c>
      <c r="N105" s="146" t="str">
        <f>IF(ISERROR(VLOOKUP(L105,Proposito_programa!$C$2:$E$59,3,FALSE))," ",VLOOKUP(L105,Proposito_programa!$C$2:$E$59,3,FALSE))</f>
        <v>Propósito 2 : Cambiar Nuestros Hábitos de Vida para Reverdecer a Bogotá y Adaptarnos y Mitigar la Crisis Climática</v>
      </c>
      <c r="O105" s="147">
        <v>1652</v>
      </c>
      <c r="P105" s="205"/>
      <c r="Q105" s="149">
        <v>1090424977</v>
      </c>
      <c r="R105" s="150" t="s">
        <v>1315</v>
      </c>
      <c r="S105" s="149" t="s">
        <v>363</v>
      </c>
      <c r="T105" s="149"/>
      <c r="U105" s="151"/>
      <c r="V105" s="152"/>
      <c r="W105" s="153">
        <v>57000000</v>
      </c>
      <c r="X105" s="154"/>
      <c r="Y105" s="155"/>
      <c r="Z105" s="153"/>
      <c r="AA105" s="311">
        <f t="shared" si="2"/>
        <v>57000000</v>
      </c>
      <c r="AB105" s="344">
        <v>50730000</v>
      </c>
      <c r="AC105" s="413">
        <v>44257</v>
      </c>
      <c r="AD105" s="157">
        <v>44259</v>
      </c>
      <c r="AE105" s="157">
        <v>44564</v>
      </c>
      <c r="AF105" s="208">
        <v>274</v>
      </c>
      <c r="AG105" s="262"/>
      <c r="AH105" s="158"/>
      <c r="AI105" s="159"/>
      <c r="AJ105" s="262"/>
      <c r="AK105" s="262"/>
      <c r="AL105" s="262"/>
      <c r="AM105" s="208"/>
      <c r="AN105" s="208" t="s">
        <v>1354</v>
      </c>
      <c r="AO105" s="208"/>
      <c r="AP105" s="208"/>
      <c r="AQ105" s="160">
        <f t="shared" si="3"/>
        <v>0.89</v>
      </c>
      <c r="AR105" s="241"/>
      <c r="AS105" s="241"/>
      <c r="AT105" s="241"/>
      <c r="AU105" s="241"/>
      <c r="AV105" s="241"/>
      <c r="AW105" s="241"/>
    </row>
    <row r="106" spans="1:49" s="263" customFormat="1" ht="27.9" customHeight="1" x14ac:dyDescent="0.3">
      <c r="A106" s="263">
        <v>1</v>
      </c>
      <c r="B106" s="138" t="s">
        <v>804</v>
      </c>
      <c r="C106" s="138">
        <v>2021</v>
      </c>
      <c r="D106" s="138" t="s">
        <v>805</v>
      </c>
      <c r="E106" s="139" t="s">
        <v>806</v>
      </c>
      <c r="F106" s="140" t="s">
        <v>90</v>
      </c>
      <c r="G106" s="141" t="s">
        <v>29</v>
      </c>
      <c r="H106" s="142" t="s">
        <v>111</v>
      </c>
      <c r="I106" s="143" t="s">
        <v>807</v>
      </c>
      <c r="J106" s="144" t="s">
        <v>85</v>
      </c>
      <c r="K106" s="191" t="s">
        <v>268</v>
      </c>
      <c r="L106" s="145">
        <v>57</v>
      </c>
      <c r="M106" s="146" t="str">
        <f>IF(ISERROR(VLOOKUP(L106,Proposito_programa!$C$2:$E$59,2,FALSE))," ",VLOOKUP(L106,Proposito_programa!$C$2:$E$59,2,FALSE))</f>
        <v>Gestión pública local</v>
      </c>
      <c r="N106" s="146" t="str">
        <f>IF(ISERROR(VLOOKUP(L106,Proposito_programa!$C$2:$E$59,3,FALSE))," ",VLOOKUP(L106,Proposito_programa!$C$2:$E$59,3,FALSE))</f>
        <v>Propósito 5: Construir Bogotá - Región con gobierno abierto, transparente y ciudadanía consciente</v>
      </c>
      <c r="O106" s="147">
        <v>1696</v>
      </c>
      <c r="P106" s="205"/>
      <c r="Q106" s="149">
        <v>79625519</v>
      </c>
      <c r="R106" s="150" t="s">
        <v>1223</v>
      </c>
      <c r="S106" s="149" t="s">
        <v>363</v>
      </c>
      <c r="T106" s="149"/>
      <c r="U106" s="151"/>
      <c r="V106" s="152"/>
      <c r="W106" s="153">
        <v>75000000</v>
      </c>
      <c r="X106" s="154"/>
      <c r="Y106" s="155"/>
      <c r="Z106" s="153"/>
      <c r="AA106" s="311">
        <f t="shared" si="2"/>
        <v>75000000</v>
      </c>
      <c r="AB106" s="344">
        <v>75000000</v>
      </c>
      <c r="AC106" s="413">
        <v>44259</v>
      </c>
      <c r="AD106" s="157">
        <v>44259</v>
      </c>
      <c r="AE106" s="157">
        <v>44564</v>
      </c>
      <c r="AF106" s="208">
        <v>274</v>
      </c>
      <c r="AG106" s="262"/>
      <c r="AH106" s="158"/>
      <c r="AI106" s="159"/>
      <c r="AJ106" s="262"/>
      <c r="AK106" s="262"/>
      <c r="AL106" s="262"/>
      <c r="AM106" s="208"/>
      <c r="AN106" s="208" t="s">
        <v>1354</v>
      </c>
      <c r="AO106" s="208"/>
      <c r="AP106" s="208"/>
      <c r="AQ106" s="160">
        <f t="shared" si="3"/>
        <v>1</v>
      </c>
      <c r="AR106" s="241"/>
      <c r="AS106" s="241"/>
      <c r="AT106" s="241"/>
      <c r="AU106" s="241"/>
      <c r="AV106" s="241"/>
      <c r="AW106" s="241"/>
    </row>
    <row r="107" spans="1:49" s="263" customFormat="1" ht="27.9" customHeight="1" x14ac:dyDescent="0.3">
      <c r="A107" s="263">
        <v>1</v>
      </c>
      <c r="B107" s="138" t="s">
        <v>808</v>
      </c>
      <c r="C107" s="138">
        <v>2021</v>
      </c>
      <c r="D107" s="138" t="s">
        <v>809</v>
      </c>
      <c r="E107" s="139" t="s">
        <v>810</v>
      </c>
      <c r="F107" s="140" t="s">
        <v>90</v>
      </c>
      <c r="G107" s="141" t="s">
        <v>29</v>
      </c>
      <c r="H107" s="142" t="s">
        <v>111</v>
      </c>
      <c r="I107" s="143" t="s">
        <v>811</v>
      </c>
      <c r="J107" s="144" t="s">
        <v>85</v>
      </c>
      <c r="K107" s="191" t="s">
        <v>268</v>
      </c>
      <c r="L107" s="145">
        <v>57</v>
      </c>
      <c r="M107" s="146" t="str">
        <f>IF(ISERROR(VLOOKUP(L107,Proposito_programa!$C$2:$E$59,2,FALSE))," ",VLOOKUP(L107,Proposito_programa!$C$2:$E$59,2,FALSE))</f>
        <v>Gestión pública local</v>
      </c>
      <c r="N107" s="146" t="str">
        <f>IF(ISERROR(VLOOKUP(L107,Proposito_programa!$C$2:$E$59,3,FALSE))," ",VLOOKUP(L107,Proposito_programa!$C$2:$E$59,3,FALSE))</f>
        <v>Propósito 5: Construir Bogotá - Región con gobierno abierto, transparente y ciudadanía consciente</v>
      </c>
      <c r="O107" s="147">
        <v>1696</v>
      </c>
      <c r="P107" s="205"/>
      <c r="Q107" s="149">
        <v>28723701</v>
      </c>
      <c r="R107" s="150" t="s">
        <v>1224</v>
      </c>
      <c r="S107" s="149" t="s">
        <v>363</v>
      </c>
      <c r="T107" s="149"/>
      <c r="U107" s="151"/>
      <c r="V107" s="152"/>
      <c r="W107" s="153">
        <v>57000000</v>
      </c>
      <c r="X107" s="154"/>
      <c r="Y107" s="155"/>
      <c r="Z107" s="153"/>
      <c r="AA107" s="311">
        <f t="shared" si="2"/>
        <v>57000000</v>
      </c>
      <c r="AB107" s="344">
        <v>49970000</v>
      </c>
      <c r="AC107" s="413">
        <v>44260</v>
      </c>
      <c r="AD107" s="157">
        <v>44263</v>
      </c>
      <c r="AE107" s="157">
        <v>44568</v>
      </c>
      <c r="AF107" s="208">
        <v>305</v>
      </c>
      <c r="AG107" s="262"/>
      <c r="AH107" s="158"/>
      <c r="AI107" s="159"/>
      <c r="AJ107" s="262"/>
      <c r="AK107" s="262"/>
      <c r="AL107" s="262"/>
      <c r="AM107" s="208"/>
      <c r="AN107" s="208" t="s">
        <v>1354</v>
      </c>
      <c r="AO107" s="208"/>
      <c r="AP107" s="208"/>
      <c r="AQ107" s="160">
        <f t="shared" si="3"/>
        <v>0.87666666666666671</v>
      </c>
      <c r="AR107" s="241"/>
      <c r="AS107" s="241"/>
      <c r="AT107" s="241"/>
      <c r="AU107" s="241"/>
      <c r="AV107" s="241"/>
      <c r="AW107" s="241"/>
    </row>
    <row r="108" spans="1:49" s="263" customFormat="1" ht="27.9" customHeight="1" x14ac:dyDescent="0.3">
      <c r="A108" s="263">
        <v>1</v>
      </c>
      <c r="B108" s="138" t="s">
        <v>812</v>
      </c>
      <c r="C108" s="138">
        <v>2021</v>
      </c>
      <c r="D108" s="138" t="s">
        <v>813</v>
      </c>
      <c r="E108" s="139" t="s">
        <v>814</v>
      </c>
      <c r="F108" s="140" t="s">
        <v>90</v>
      </c>
      <c r="G108" s="141" t="s">
        <v>29</v>
      </c>
      <c r="H108" s="142" t="s">
        <v>111</v>
      </c>
      <c r="I108" s="143" t="s">
        <v>815</v>
      </c>
      <c r="J108" s="144" t="s">
        <v>85</v>
      </c>
      <c r="K108" s="191" t="s">
        <v>268</v>
      </c>
      <c r="L108" s="145">
        <v>57</v>
      </c>
      <c r="M108" s="146" t="str">
        <f>IF(ISERROR(VLOOKUP(L108,Proposito_programa!$C$2:$E$59,2,FALSE))," ",VLOOKUP(L108,Proposito_programa!$C$2:$E$59,2,FALSE))</f>
        <v>Gestión pública local</v>
      </c>
      <c r="N108" s="146" t="str">
        <f>IF(ISERROR(VLOOKUP(L108,Proposito_programa!$C$2:$E$59,3,FALSE))," ",VLOOKUP(L108,Proposito_programa!$C$2:$E$59,3,FALSE))</f>
        <v>Propósito 5: Construir Bogotá - Región con gobierno abierto, transparente y ciudadanía consciente</v>
      </c>
      <c r="O108" s="147">
        <v>1696</v>
      </c>
      <c r="P108" s="205"/>
      <c r="Q108" s="149">
        <v>1032656406</v>
      </c>
      <c r="R108" s="150" t="s">
        <v>1225</v>
      </c>
      <c r="S108" s="149" t="s">
        <v>363</v>
      </c>
      <c r="T108" s="149"/>
      <c r="U108" s="151"/>
      <c r="V108" s="152"/>
      <c r="W108" s="153">
        <v>25500000</v>
      </c>
      <c r="X108" s="154"/>
      <c r="Y108" s="155">
        <v>1</v>
      </c>
      <c r="Z108" s="153">
        <v>2550000</v>
      </c>
      <c r="AA108" s="311">
        <f t="shared" si="2"/>
        <v>28050000</v>
      </c>
      <c r="AB108" s="344">
        <v>24905000</v>
      </c>
      <c r="AC108" s="413">
        <v>44260</v>
      </c>
      <c r="AD108" s="157">
        <v>44263</v>
      </c>
      <c r="AE108" s="157">
        <v>44599</v>
      </c>
      <c r="AF108" s="208">
        <v>336</v>
      </c>
      <c r="AG108" s="208">
        <v>1</v>
      </c>
      <c r="AH108" s="158">
        <v>30</v>
      </c>
      <c r="AI108" s="159"/>
      <c r="AJ108" s="262"/>
      <c r="AK108" s="262"/>
      <c r="AL108" s="262"/>
      <c r="AM108" s="208"/>
      <c r="AN108" s="208" t="s">
        <v>1354</v>
      </c>
      <c r="AO108" s="208"/>
      <c r="AP108" s="208"/>
      <c r="AQ108" s="160">
        <f t="shared" si="3"/>
        <v>0.88787878787878793</v>
      </c>
      <c r="AR108" s="241"/>
      <c r="AS108" s="241"/>
      <c r="AT108" s="241"/>
      <c r="AU108" s="241"/>
      <c r="AV108" s="241"/>
      <c r="AW108" s="241"/>
    </row>
    <row r="109" spans="1:49" s="263" customFormat="1" ht="27.9" customHeight="1" x14ac:dyDescent="0.3">
      <c r="A109" s="263">
        <v>1</v>
      </c>
      <c r="B109" s="138" t="s">
        <v>816</v>
      </c>
      <c r="C109" s="138">
        <v>2021</v>
      </c>
      <c r="D109" s="138" t="s">
        <v>817</v>
      </c>
      <c r="E109" s="139" t="s">
        <v>818</v>
      </c>
      <c r="F109" s="140" t="s">
        <v>88</v>
      </c>
      <c r="G109" s="141" t="s">
        <v>86</v>
      </c>
      <c r="H109" s="142" t="s">
        <v>115</v>
      </c>
      <c r="I109" s="143" t="s">
        <v>819</v>
      </c>
      <c r="J109" s="144" t="s">
        <v>84</v>
      </c>
      <c r="K109" s="220" t="s">
        <v>268</v>
      </c>
      <c r="L109" s="145" t="s">
        <v>115</v>
      </c>
      <c r="M109" s="146" t="str">
        <f>IF(ISERROR(VLOOKUP(L109,Proposito_programa!$C$2:$E$59,2,FALSE))," ",VLOOKUP(L109,Proposito_programa!$C$2:$E$59,2,FALSE))</f>
        <v xml:space="preserve"> </v>
      </c>
      <c r="N109" s="146" t="str">
        <f>IF(ISERROR(VLOOKUP(L109,Proposito_programa!$C$2:$E$59,3,FALSE))," ",VLOOKUP(L109,Proposito_programa!$C$2:$E$59,3,FALSE))</f>
        <v xml:space="preserve"> </v>
      </c>
      <c r="O109" s="147"/>
      <c r="P109" s="148">
        <v>1</v>
      </c>
      <c r="Q109" s="149">
        <v>860518862</v>
      </c>
      <c r="R109" s="150" t="s">
        <v>1269</v>
      </c>
      <c r="S109" s="149" t="s">
        <v>364</v>
      </c>
      <c r="T109" s="149"/>
      <c r="U109" s="151"/>
      <c r="V109" s="152"/>
      <c r="W109" s="153">
        <v>25293289</v>
      </c>
      <c r="X109" s="154"/>
      <c r="Y109" s="155">
        <v>2</v>
      </c>
      <c r="Z109" s="153">
        <v>12646644</v>
      </c>
      <c r="AA109" s="311">
        <v>37939933</v>
      </c>
      <c r="AB109" s="344">
        <v>37939933</v>
      </c>
      <c r="AC109" s="413">
        <v>44260</v>
      </c>
      <c r="AD109" s="157">
        <v>44261</v>
      </c>
      <c r="AE109" s="157">
        <v>44311</v>
      </c>
      <c r="AF109" s="208">
        <v>50</v>
      </c>
      <c r="AG109" s="208">
        <v>2</v>
      </c>
      <c r="AH109" s="158">
        <v>17</v>
      </c>
      <c r="AI109" s="159"/>
      <c r="AJ109" s="262"/>
      <c r="AK109" s="262"/>
      <c r="AL109" s="262"/>
      <c r="AM109" s="208"/>
      <c r="AN109" s="208"/>
      <c r="AO109" s="208"/>
      <c r="AP109" s="208" t="s">
        <v>1354</v>
      </c>
      <c r="AQ109" s="160">
        <f t="shared" si="3"/>
        <v>1</v>
      </c>
      <c r="AR109" s="241"/>
      <c r="AS109" s="241"/>
      <c r="AT109" s="241"/>
      <c r="AU109" s="241"/>
      <c r="AV109" s="241"/>
      <c r="AW109" s="241"/>
    </row>
    <row r="110" spans="1:49" s="263" customFormat="1" ht="27.9" customHeight="1" x14ac:dyDescent="0.3">
      <c r="A110" s="263">
        <v>1</v>
      </c>
      <c r="B110" s="138" t="s">
        <v>820</v>
      </c>
      <c r="C110" s="138">
        <v>2021</v>
      </c>
      <c r="D110" s="138" t="s">
        <v>821</v>
      </c>
      <c r="E110" s="139" t="s">
        <v>822</v>
      </c>
      <c r="F110" s="140" t="s">
        <v>90</v>
      </c>
      <c r="G110" s="141" t="s">
        <v>29</v>
      </c>
      <c r="H110" s="142" t="s">
        <v>111</v>
      </c>
      <c r="I110" s="143" t="s">
        <v>823</v>
      </c>
      <c r="J110" s="144" t="s">
        <v>85</v>
      </c>
      <c r="K110" s="191" t="s">
        <v>268</v>
      </c>
      <c r="L110" s="145">
        <v>57</v>
      </c>
      <c r="M110" s="146" t="str">
        <f>IF(ISERROR(VLOOKUP(L110,Proposito_programa!$C$2:$E$59,2,FALSE))," ",VLOOKUP(L110,Proposito_programa!$C$2:$E$59,2,FALSE))</f>
        <v>Gestión pública local</v>
      </c>
      <c r="N110" s="146" t="str">
        <f>IF(ISERROR(VLOOKUP(L110,Proposito_programa!$C$2:$E$59,3,FALSE))," ",VLOOKUP(L110,Proposito_programa!$C$2:$E$59,3,FALSE))</f>
        <v>Propósito 5: Construir Bogotá - Región con gobierno abierto, transparente y ciudadanía consciente</v>
      </c>
      <c r="O110" s="147">
        <v>1696</v>
      </c>
      <c r="P110" s="205"/>
      <c r="Q110" s="149">
        <v>1023019730</v>
      </c>
      <c r="R110" s="150" t="s">
        <v>1355</v>
      </c>
      <c r="S110" s="149" t="s">
        <v>363</v>
      </c>
      <c r="T110" s="149"/>
      <c r="U110" s="151"/>
      <c r="V110" s="152"/>
      <c r="W110" s="153">
        <v>23000000</v>
      </c>
      <c r="X110" s="154"/>
      <c r="Y110" s="155"/>
      <c r="Z110" s="153"/>
      <c r="AA110" s="311">
        <f t="shared" si="2"/>
        <v>23000000</v>
      </c>
      <c r="AB110" s="344">
        <v>18663333</v>
      </c>
      <c r="AC110" s="413">
        <v>44263</v>
      </c>
      <c r="AD110" s="157">
        <v>44268</v>
      </c>
      <c r="AE110" s="157">
        <v>44693</v>
      </c>
      <c r="AF110" s="208">
        <v>303</v>
      </c>
      <c r="AG110" s="262"/>
      <c r="AH110" s="158"/>
      <c r="AI110" s="209">
        <v>1022943098</v>
      </c>
      <c r="AJ110" s="213" t="s">
        <v>1356</v>
      </c>
      <c r="AK110" s="211">
        <v>44334</v>
      </c>
      <c r="AL110" s="212">
        <v>17863334</v>
      </c>
      <c r="AM110" s="208"/>
      <c r="AN110" s="208" t="s">
        <v>1354</v>
      </c>
      <c r="AO110" s="208"/>
      <c r="AP110" s="208"/>
      <c r="AQ110" s="160">
        <f t="shared" si="3"/>
        <v>0.81144926086956526</v>
      </c>
      <c r="AR110" s="241"/>
      <c r="AS110" s="241"/>
      <c r="AT110" s="241"/>
      <c r="AU110" s="241"/>
      <c r="AV110" s="241"/>
      <c r="AW110" s="241"/>
    </row>
    <row r="111" spans="1:49" s="263" customFormat="1" ht="27.9" customHeight="1" x14ac:dyDescent="0.3">
      <c r="A111" s="263">
        <v>1</v>
      </c>
      <c r="B111" s="138" t="s">
        <v>824</v>
      </c>
      <c r="C111" s="138">
        <v>2021</v>
      </c>
      <c r="D111" s="138" t="s">
        <v>825</v>
      </c>
      <c r="E111" s="139" t="s">
        <v>826</v>
      </c>
      <c r="F111" s="140" t="s">
        <v>90</v>
      </c>
      <c r="G111" s="141" t="s">
        <v>29</v>
      </c>
      <c r="H111" s="142" t="s">
        <v>111</v>
      </c>
      <c r="I111" s="143" t="s">
        <v>827</v>
      </c>
      <c r="J111" s="144" t="s">
        <v>85</v>
      </c>
      <c r="K111" s="191" t="s">
        <v>268</v>
      </c>
      <c r="L111" s="145">
        <v>57</v>
      </c>
      <c r="M111" s="146" t="str">
        <f>IF(ISERROR(VLOOKUP(L111,Proposito_programa!$C$2:$E$59,2,FALSE))," ",VLOOKUP(L111,Proposito_programa!$C$2:$E$59,2,FALSE))</f>
        <v>Gestión pública local</v>
      </c>
      <c r="N111" s="146" t="str">
        <f>IF(ISERROR(VLOOKUP(L111,Proposito_programa!$C$2:$E$59,3,FALSE))," ",VLOOKUP(L111,Proposito_programa!$C$2:$E$59,3,FALSE))</f>
        <v>Propósito 5: Construir Bogotá - Región con gobierno abierto, transparente y ciudadanía consciente</v>
      </c>
      <c r="O111" s="147">
        <v>1696</v>
      </c>
      <c r="P111" s="205"/>
      <c r="Q111" s="149">
        <v>52809596</v>
      </c>
      <c r="R111" s="150" t="s">
        <v>1226</v>
      </c>
      <c r="S111" s="149" t="s">
        <v>363</v>
      </c>
      <c r="T111" s="149"/>
      <c r="U111" s="151"/>
      <c r="V111" s="152"/>
      <c r="W111" s="153">
        <v>26000000</v>
      </c>
      <c r="X111" s="154"/>
      <c r="Y111" s="155"/>
      <c r="Z111" s="153"/>
      <c r="AA111" s="311">
        <f t="shared" si="2"/>
        <v>26000000</v>
      </c>
      <c r="AB111" s="344">
        <v>24960000</v>
      </c>
      <c r="AC111" s="413">
        <v>44266</v>
      </c>
      <c r="AD111" s="157">
        <v>44268</v>
      </c>
      <c r="AE111" s="157">
        <v>44573</v>
      </c>
      <c r="AF111" s="208">
        <v>305</v>
      </c>
      <c r="AG111" s="262"/>
      <c r="AH111" s="158"/>
      <c r="AI111" s="159"/>
      <c r="AJ111" s="262"/>
      <c r="AK111" s="262"/>
      <c r="AL111" s="262"/>
      <c r="AM111" s="208"/>
      <c r="AN111" s="208" t="s">
        <v>1354</v>
      </c>
      <c r="AO111" s="208"/>
      <c r="AP111" s="208"/>
      <c r="AQ111" s="160">
        <f t="shared" si="3"/>
        <v>0.96</v>
      </c>
      <c r="AR111" s="241"/>
      <c r="AS111" s="241"/>
      <c r="AT111" s="241"/>
      <c r="AU111" s="241"/>
      <c r="AV111" s="241"/>
      <c r="AW111" s="241"/>
    </row>
    <row r="112" spans="1:49" s="263" customFormat="1" ht="27.9" customHeight="1" x14ac:dyDescent="0.3">
      <c r="A112" s="263">
        <v>1</v>
      </c>
      <c r="B112" s="138" t="s">
        <v>828</v>
      </c>
      <c r="C112" s="138">
        <v>2021</v>
      </c>
      <c r="D112" s="138" t="s">
        <v>829</v>
      </c>
      <c r="E112" s="139" t="s">
        <v>830</v>
      </c>
      <c r="F112" s="140" t="s">
        <v>90</v>
      </c>
      <c r="G112" s="141" t="s">
        <v>29</v>
      </c>
      <c r="H112" s="142" t="s">
        <v>111</v>
      </c>
      <c r="I112" s="143" t="s">
        <v>702</v>
      </c>
      <c r="J112" s="144" t="s">
        <v>85</v>
      </c>
      <c r="K112" s="191" t="s">
        <v>268</v>
      </c>
      <c r="L112" s="145">
        <v>57</v>
      </c>
      <c r="M112" s="146" t="str">
        <f>IF(ISERROR(VLOOKUP(L112,Proposito_programa!$C$2:$E$59,2,FALSE))," ",VLOOKUP(L112,Proposito_programa!$C$2:$E$59,2,FALSE))</f>
        <v>Gestión pública local</v>
      </c>
      <c r="N112" s="146" t="str">
        <f>IF(ISERROR(VLOOKUP(L112,Proposito_programa!$C$2:$E$59,3,FALSE))," ",VLOOKUP(L112,Proposito_programa!$C$2:$E$59,3,FALSE))</f>
        <v>Propósito 5: Construir Bogotá - Región con gobierno abierto, transparente y ciudadanía consciente</v>
      </c>
      <c r="O112" s="147">
        <v>1696</v>
      </c>
      <c r="P112" s="205"/>
      <c r="Q112" s="149">
        <v>1055314053</v>
      </c>
      <c r="R112" s="150" t="s">
        <v>1316</v>
      </c>
      <c r="S112" s="149" t="s">
        <v>363</v>
      </c>
      <c r="T112" s="149"/>
      <c r="U112" s="151"/>
      <c r="V112" s="152"/>
      <c r="W112" s="153">
        <v>25000000</v>
      </c>
      <c r="X112" s="154"/>
      <c r="Y112" s="155"/>
      <c r="Z112" s="153"/>
      <c r="AA112" s="311">
        <f t="shared" si="2"/>
        <v>25000000</v>
      </c>
      <c r="AB112" s="344">
        <v>24083333</v>
      </c>
      <c r="AC112" s="413">
        <v>44266</v>
      </c>
      <c r="AD112" s="157">
        <v>44267</v>
      </c>
      <c r="AE112" s="157">
        <v>44572</v>
      </c>
      <c r="AF112" s="208">
        <v>305</v>
      </c>
      <c r="AG112" s="262"/>
      <c r="AH112" s="158"/>
      <c r="AI112" s="159"/>
      <c r="AJ112" s="262"/>
      <c r="AK112" s="262"/>
      <c r="AL112" s="262"/>
      <c r="AM112" s="208"/>
      <c r="AN112" s="208" t="s">
        <v>1354</v>
      </c>
      <c r="AO112" s="208"/>
      <c r="AP112" s="208"/>
      <c r="AQ112" s="160">
        <f t="shared" si="3"/>
        <v>0.96333332000000005</v>
      </c>
      <c r="AR112" s="241"/>
      <c r="AS112" s="241"/>
      <c r="AT112" s="241"/>
      <c r="AU112" s="241"/>
      <c r="AV112" s="241"/>
      <c r="AW112" s="241"/>
    </row>
    <row r="113" spans="1:49" s="263" customFormat="1" ht="27.9" customHeight="1" x14ac:dyDescent="0.3">
      <c r="A113" s="263">
        <v>1</v>
      </c>
      <c r="B113" s="138" t="s">
        <v>831</v>
      </c>
      <c r="C113" s="138">
        <v>2021</v>
      </c>
      <c r="D113" s="138" t="s">
        <v>832</v>
      </c>
      <c r="E113" s="139" t="s">
        <v>833</v>
      </c>
      <c r="F113" s="140" t="s">
        <v>90</v>
      </c>
      <c r="G113" s="141" t="s">
        <v>29</v>
      </c>
      <c r="H113" s="142" t="s">
        <v>111</v>
      </c>
      <c r="I113" s="143" t="s">
        <v>595</v>
      </c>
      <c r="J113" s="144" t="s">
        <v>85</v>
      </c>
      <c r="K113" s="191" t="s">
        <v>268</v>
      </c>
      <c r="L113" s="145">
        <v>57</v>
      </c>
      <c r="M113" s="146" t="str">
        <f>IF(ISERROR(VLOOKUP(L113,Proposito_programa!$C$2:$E$59,2,FALSE))," ",VLOOKUP(L113,Proposito_programa!$C$2:$E$59,2,FALSE))</f>
        <v>Gestión pública local</v>
      </c>
      <c r="N113" s="146" t="str">
        <f>IF(ISERROR(VLOOKUP(L113,Proposito_programa!$C$2:$E$59,3,FALSE))," ",VLOOKUP(L113,Proposito_programa!$C$2:$E$59,3,FALSE))</f>
        <v>Propósito 5: Construir Bogotá - Región con gobierno abierto, transparente y ciudadanía consciente</v>
      </c>
      <c r="O113" s="147">
        <v>1696</v>
      </c>
      <c r="P113" s="205"/>
      <c r="Q113" s="149">
        <v>79632409</v>
      </c>
      <c r="R113" s="150" t="s">
        <v>1227</v>
      </c>
      <c r="S113" s="149" t="s">
        <v>363</v>
      </c>
      <c r="T113" s="149"/>
      <c r="U113" s="151"/>
      <c r="V113" s="152"/>
      <c r="W113" s="153">
        <v>25500000</v>
      </c>
      <c r="X113" s="154"/>
      <c r="Y113" s="155"/>
      <c r="Z113" s="153"/>
      <c r="AA113" s="311">
        <f t="shared" si="2"/>
        <v>25500000</v>
      </c>
      <c r="AB113" s="344">
        <v>24565000</v>
      </c>
      <c r="AC113" s="413">
        <v>44266</v>
      </c>
      <c r="AD113" s="157">
        <v>44267</v>
      </c>
      <c r="AE113" s="157">
        <v>44572</v>
      </c>
      <c r="AF113" s="208">
        <v>305</v>
      </c>
      <c r="AG113" s="262"/>
      <c r="AH113" s="158"/>
      <c r="AI113" s="159"/>
      <c r="AJ113" s="262"/>
      <c r="AK113" s="262"/>
      <c r="AL113" s="262"/>
      <c r="AM113" s="208"/>
      <c r="AN113" s="208" t="s">
        <v>1354</v>
      </c>
      <c r="AO113" s="208"/>
      <c r="AP113" s="208"/>
      <c r="AQ113" s="160">
        <f t="shared" si="3"/>
        <v>0.96333333333333337</v>
      </c>
      <c r="AR113" s="241"/>
      <c r="AS113" s="241"/>
      <c r="AT113" s="241"/>
      <c r="AU113" s="241"/>
      <c r="AV113" s="241"/>
      <c r="AW113" s="241"/>
    </row>
    <row r="114" spans="1:49" s="263" customFormat="1" ht="27.9" customHeight="1" x14ac:dyDescent="0.3">
      <c r="A114" s="263">
        <v>1</v>
      </c>
      <c r="B114" s="138" t="s">
        <v>834</v>
      </c>
      <c r="C114" s="138">
        <v>2021</v>
      </c>
      <c r="D114" s="138" t="s">
        <v>835</v>
      </c>
      <c r="E114" s="139" t="s">
        <v>836</v>
      </c>
      <c r="F114" s="140" t="s">
        <v>90</v>
      </c>
      <c r="G114" s="141" t="s">
        <v>29</v>
      </c>
      <c r="H114" s="142" t="s">
        <v>111</v>
      </c>
      <c r="I114" s="143" t="s">
        <v>837</v>
      </c>
      <c r="J114" s="144" t="s">
        <v>85</v>
      </c>
      <c r="K114" s="191" t="s">
        <v>268</v>
      </c>
      <c r="L114" s="145">
        <v>57</v>
      </c>
      <c r="M114" s="146" t="str">
        <f>IF(ISERROR(VLOOKUP(L114,Proposito_programa!$C$2:$E$59,2,FALSE))," ",VLOOKUP(L114,Proposito_programa!$C$2:$E$59,2,FALSE))</f>
        <v>Gestión pública local</v>
      </c>
      <c r="N114" s="146" t="str">
        <f>IF(ISERROR(VLOOKUP(L114,Proposito_programa!$C$2:$E$59,3,FALSE))," ",VLOOKUP(L114,Proposito_programa!$C$2:$E$59,3,FALSE))</f>
        <v>Propósito 5: Construir Bogotá - Región con gobierno abierto, transparente y ciudadanía consciente</v>
      </c>
      <c r="O114" s="147">
        <v>1696</v>
      </c>
      <c r="P114" s="205"/>
      <c r="Q114" s="149">
        <v>1012368691</v>
      </c>
      <c r="R114" s="150" t="s">
        <v>1228</v>
      </c>
      <c r="S114" s="149" t="s">
        <v>363</v>
      </c>
      <c r="T114" s="149"/>
      <c r="U114" s="151"/>
      <c r="V114" s="152"/>
      <c r="W114" s="153">
        <v>49500000</v>
      </c>
      <c r="X114" s="154"/>
      <c r="Y114" s="155">
        <v>1</v>
      </c>
      <c r="Z114" s="153">
        <v>5500000</v>
      </c>
      <c r="AA114" s="311">
        <f t="shared" si="2"/>
        <v>55000000</v>
      </c>
      <c r="AB114" s="344">
        <v>52800000</v>
      </c>
      <c r="AC114" s="413">
        <v>44266</v>
      </c>
      <c r="AD114" s="157">
        <v>44268</v>
      </c>
      <c r="AE114" s="157">
        <v>44573</v>
      </c>
      <c r="AF114" s="208">
        <v>305</v>
      </c>
      <c r="AG114" s="208">
        <v>1</v>
      </c>
      <c r="AH114" s="158">
        <v>30</v>
      </c>
      <c r="AI114" s="159"/>
      <c r="AJ114" s="262"/>
      <c r="AK114" s="262"/>
      <c r="AL114" s="262"/>
      <c r="AM114" s="208"/>
      <c r="AN114" s="208" t="s">
        <v>1354</v>
      </c>
      <c r="AO114" s="208"/>
      <c r="AP114" s="208"/>
      <c r="AQ114" s="160">
        <f t="shared" si="3"/>
        <v>0.96</v>
      </c>
      <c r="AR114" s="241"/>
      <c r="AS114" s="241"/>
      <c r="AT114" s="241"/>
      <c r="AU114" s="241"/>
      <c r="AV114" s="241"/>
      <c r="AW114" s="241"/>
    </row>
    <row r="115" spans="1:49" s="263" customFormat="1" ht="27.9" customHeight="1" x14ac:dyDescent="0.3">
      <c r="A115" s="263">
        <v>1</v>
      </c>
      <c r="B115" s="138" t="s">
        <v>838</v>
      </c>
      <c r="C115" s="138">
        <v>2021</v>
      </c>
      <c r="D115" s="138" t="s">
        <v>839</v>
      </c>
      <c r="E115" s="139" t="s">
        <v>840</v>
      </c>
      <c r="F115" s="140" t="s">
        <v>90</v>
      </c>
      <c r="G115" s="141" t="s">
        <v>29</v>
      </c>
      <c r="H115" s="142" t="s">
        <v>111</v>
      </c>
      <c r="I115" s="143" t="s">
        <v>841</v>
      </c>
      <c r="J115" s="144" t="s">
        <v>85</v>
      </c>
      <c r="K115" s="191" t="s">
        <v>268</v>
      </c>
      <c r="L115" s="145">
        <v>57</v>
      </c>
      <c r="M115" s="146" t="str">
        <f>IF(ISERROR(VLOOKUP(L115,Proposito_programa!$C$2:$E$59,2,FALSE))," ",VLOOKUP(L115,Proposito_programa!$C$2:$E$59,2,FALSE))</f>
        <v>Gestión pública local</v>
      </c>
      <c r="N115" s="146" t="str">
        <f>IF(ISERROR(VLOOKUP(L115,Proposito_programa!$C$2:$E$59,3,FALSE))," ",VLOOKUP(L115,Proposito_programa!$C$2:$E$59,3,FALSE))</f>
        <v>Propósito 5: Construir Bogotá - Región con gobierno abierto, transparente y ciudadanía consciente</v>
      </c>
      <c r="O115" s="147">
        <v>1696</v>
      </c>
      <c r="P115" s="205"/>
      <c r="Q115" s="149">
        <v>1030591646</v>
      </c>
      <c r="R115" s="150" t="s">
        <v>1229</v>
      </c>
      <c r="S115" s="149" t="s">
        <v>363</v>
      </c>
      <c r="T115" s="149"/>
      <c r="U115" s="151"/>
      <c r="V115" s="152"/>
      <c r="W115" s="153">
        <v>7800000</v>
      </c>
      <c r="X115" s="154"/>
      <c r="Y115" s="155"/>
      <c r="Z115" s="153"/>
      <c r="AA115" s="311">
        <f t="shared" si="2"/>
        <v>7800000</v>
      </c>
      <c r="AB115" s="344">
        <v>7800000</v>
      </c>
      <c r="AC115" s="413">
        <v>44266</v>
      </c>
      <c r="AD115" s="157">
        <v>44267</v>
      </c>
      <c r="AE115" s="157">
        <v>44358</v>
      </c>
      <c r="AF115" s="208">
        <v>91</v>
      </c>
      <c r="AG115" s="262"/>
      <c r="AH115" s="158"/>
      <c r="AI115" s="159"/>
      <c r="AJ115" s="262"/>
      <c r="AK115" s="262"/>
      <c r="AL115" s="262"/>
      <c r="AM115" s="208"/>
      <c r="AN115" s="208"/>
      <c r="AO115" s="208" t="s">
        <v>1354</v>
      </c>
      <c r="AP115" s="208"/>
      <c r="AQ115" s="160">
        <f t="shared" si="3"/>
        <v>1</v>
      </c>
      <c r="AR115" s="241"/>
      <c r="AS115" s="241"/>
      <c r="AT115" s="241"/>
      <c r="AU115" s="241"/>
      <c r="AV115" s="241"/>
      <c r="AW115" s="241"/>
    </row>
    <row r="116" spans="1:49" s="263" customFormat="1" ht="27.9" customHeight="1" x14ac:dyDescent="0.3">
      <c r="A116" s="263">
        <v>1</v>
      </c>
      <c r="B116" s="138" t="s">
        <v>842</v>
      </c>
      <c r="C116" s="138">
        <v>2021</v>
      </c>
      <c r="D116" s="138" t="s">
        <v>843</v>
      </c>
      <c r="E116" s="139" t="s">
        <v>844</v>
      </c>
      <c r="F116" s="140" t="s">
        <v>90</v>
      </c>
      <c r="G116" s="141" t="s">
        <v>29</v>
      </c>
      <c r="H116" s="142" t="s">
        <v>111</v>
      </c>
      <c r="I116" s="143" t="s">
        <v>845</v>
      </c>
      <c r="J116" s="144" t="s">
        <v>85</v>
      </c>
      <c r="K116" s="191" t="s">
        <v>268</v>
      </c>
      <c r="L116" s="145">
        <v>57</v>
      </c>
      <c r="M116" s="146" t="str">
        <f>IF(ISERROR(VLOOKUP(L116,Proposito_programa!$C$2:$E$59,2,FALSE))," ",VLOOKUP(L116,Proposito_programa!$C$2:$E$59,2,FALSE))</f>
        <v>Gestión pública local</v>
      </c>
      <c r="N116" s="146" t="str">
        <f>IF(ISERROR(VLOOKUP(L116,Proposito_programa!$C$2:$E$59,3,FALSE))," ",VLOOKUP(L116,Proposito_programa!$C$2:$E$59,3,FALSE))</f>
        <v>Propósito 5: Construir Bogotá - Región con gobierno abierto, transparente y ciudadanía consciente</v>
      </c>
      <c r="O116" s="147">
        <v>1696</v>
      </c>
      <c r="P116" s="205"/>
      <c r="Q116" s="149">
        <v>80742188</v>
      </c>
      <c r="R116" s="150" t="s">
        <v>1230</v>
      </c>
      <c r="S116" s="149" t="s">
        <v>363</v>
      </c>
      <c r="T116" s="149"/>
      <c r="U116" s="151"/>
      <c r="V116" s="152"/>
      <c r="W116" s="153">
        <v>25500000</v>
      </c>
      <c r="X116" s="154"/>
      <c r="Y116" s="155"/>
      <c r="Z116" s="153"/>
      <c r="AA116" s="311">
        <f t="shared" si="2"/>
        <v>25500000</v>
      </c>
      <c r="AB116" s="344">
        <v>24140000</v>
      </c>
      <c r="AC116" s="413">
        <v>44271</v>
      </c>
      <c r="AD116" s="157">
        <v>44272</v>
      </c>
      <c r="AE116" s="157">
        <v>44577</v>
      </c>
      <c r="AF116" s="208">
        <v>305</v>
      </c>
      <c r="AG116" s="262"/>
      <c r="AH116" s="158"/>
      <c r="AI116" s="159"/>
      <c r="AJ116" s="262"/>
      <c r="AK116" s="262"/>
      <c r="AL116" s="262"/>
      <c r="AM116" s="208"/>
      <c r="AN116" s="208" t="s">
        <v>1354</v>
      </c>
      <c r="AO116" s="208"/>
      <c r="AP116" s="208"/>
      <c r="AQ116" s="160">
        <f t="shared" si="3"/>
        <v>0.94666666666666666</v>
      </c>
      <c r="AR116" s="241"/>
      <c r="AS116" s="241"/>
      <c r="AT116" s="241"/>
      <c r="AU116" s="241"/>
      <c r="AV116" s="241"/>
      <c r="AW116" s="241"/>
    </row>
    <row r="117" spans="1:49" s="263" customFormat="1" ht="27.9" customHeight="1" x14ac:dyDescent="0.3">
      <c r="A117" s="263">
        <v>1</v>
      </c>
      <c r="B117" s="138" t="s">
        <v>846</v>
      </c>
      <c r="C117" s="138">
        <v>2021</v>
      </c>
      <c r="D117" s="138" t="s">
        <v>843</v>
      </c>
      <c r="E117" s="139" t="s">
        <v>844</v>
      </c>
      <c r="F117" s="140" t="s">
        <v>90</v>
      </c>
      <c r="G117" s="141" t="s">
        <v>29</v>
      </c>
      <c r="H117" s="142" t="s">
        <v>111</v>
      </c>
      <c r="I117" s="143" t="s">
        <v>595</v>
      </c>
      <c r="J117" s="144" t="s">
        <v>85</v>
      </c>
      <c r="K117" s="191" t="s">
        <v>268</v>
      </c>
      <c r="L117" s="145">
        <v>57</v>
      </c>
      <c r="M117" s="146" t="str">
        <f>IF(ISERROR(VLOOKUP(L117,Proposito_programa!$C$2:$E$59,2,FALSE))," ",VLOOKUP(L117,Proposito_programa!$C$2:$E$59,2,FALSE))</f>
        <v>Gestión pública local</v>
      </c>
      <c r="N117" s="146" t="str">
        <f>IF(ISERROR(VLOOKUP(L117,Proposito_programa!$C$2:$E$59,3,FALSE))," ",VLOOKUP(L117,Proposito_programa!$C$2:$E$59,3,FALSE))</f>
        <v>Propósito 5: Construir Bogotá - Región con gobierno abierto, transparente y ciudadanía consciente</v>
      </c>
      <c r="O117" s="147">
        <v>1696</v>
      </c>
      <c r="P117" s="205"/>
      <c r="Q117" s="149">
        <v>79819196</v>
      </c>
      <c r="R117" s="150" t="s">
        <v>1594</v>
      </c>
      <c r="S117" s="149" t="s">
        <v>363</v>
      </c>
      <c r="T117" s="149"/>
      <c r="U117" s="151"/>
      <c r="V117" s="152"/>
      <c r="W117" s="153">
        <v>25500000</v>
      </c>
      <c r="X117" s="154"/>
      <c r="Y117" s="155"/>
      <c r="Z117" s="153"/>
      <c r="AA117" s="311">
        <f t="shared" si="2"/>
        <v>25500000</v>
      </c>
      <c r="AB117" s="344">
        <v>24140000</v>
      </c>
      <c r="AC117" s="413">
        <v>44271</v>
      </c>
      <c r="AD117" s="157">
        <v>44272</v>
      </c>
      <c r="AE117" s="157">
        <v>44577</v>
      </c>
      <c r="AF117" s="208">
        <v>305</v>
      </c>
      <c r="AG117" s="262"/>
      <c r="AH117" s="158"/>
      <c r="AI117" s="159"/>
      <c r="AJ117" s="262"/>
      <c r="AK117" s="262"/>
      <c r="AL117" s="262"/>
      <c r="AM117" s="208"/>
      <c r="AN117" s="208" t="s">
        <v>1354</v>
      </c>
      <c r="AO117" s="208"/>
      <c r="AP117" s="208"/>
      <c r="AQ117" s="160">
        <f t="shared" si="3"/>
        <v>0.94666666666666666</v>
      </c>
      <c r="AR117" s="241"/>
      <c r="AS117" s="241"/>
      <c r="AT117" s="241"/>
      <c r="AU117" s="241"/>
      <c r="AV117" s="241"/>
      <c r="AW117" s="241"/>
    </row>
    <row r="118" spans="1:49" s="263" customFormat="1" ht="27.9" customHeight="1" x14ac:dyDescent="0.3">
      <c r="A118" s="263">
        <v>1</v>
      </c>
      <c r="B118" s="138" t="s">
        <v>847</v>
      </c>
      <c r="C118" s="138">
        <v>2021</v>
      </c>
      <c r="D118" s="138" t="s">
        <v>832</v>
      </c>
      <c r="E118" s="139" t="s">
        <v>833</v>
      </c>
      <c r="F118" s="140" t="s">
        <v>90</v>
      </c>
      <c r="G118" s="141" t="s">
        <v>29</v>
      </c>
      <c r="H118" s="142" t="s">
        <v>111</v>
      </c>
      <c r="I118" s="143" t="s">
        <v>595</v>
      </c>
      <c r="J118" s="144" t="s">
        <v>85</v>
      </c>
      <c r="K118" s="191" t="s">
        <v>268</v>
      </c>
      <c r="L118" s="145">
        <v>57</v>
      </c>
      <c r="M118" s="146" t="str">
        <f>IF(ISERROR(VLOOKUP(L118,Proposito_programa!$C$2:$E$59,2,FALSE))," ",VLOOKUP(L118,Proposito_programa!$C$2:$E$59,2,FALSE))</f>
        <v>Gestión pública local</v>
      </c>
      <c r="N118" s="146" t="str">
        <f>IF(ISERROR(VLOOKUP(L118,Proposito_programa!$C$2:$E$59,3,FALSE))," ",VLOOKUP(L118,Proposito_programa!$C$2:$E$59,3,FALSE))</f>
        <v>Propósito 5: Construir Bogotá - Región con gobierno abierto, transparente y ciudadanía consciente</v>
      </c>
      <c r="O118" s="147">
        <v>1696</v>
      </c>
      <c r="P118" s="205"/>
      <c r="Q118" s="149">
        <v>1032656218</v>
      </c>
      <c r="R118" s="150" t="s">
        <v>1231</v>
      </c>
      <c r="S118" s="149" t="s">
        <v>363</v>
      </c>
      <c r="T118" s="149"/>
      <c r="U118" s="151"/>
      <c r="V118" s="152"/>
      <c r="W118" s="153">
        <v>25500000</v>
      </c>
      <c r="X118" s="154"/>
      <c r="Y118" s="155"/>
      <c r="Z118" s="153"/>
      <c r="AA118" s="311">
        <f t="shared" si="2"/>
        <v>25500000</v>
      </c>
      <c r="AB118" s="344">
        <v>21675000</v>
      </c>
      <c r="AC118" s="413">
        <v>44266</v>
      </c>
      <c r="AD118" s="157">
        <v>44271</v>
      </c>
      <c r="AE118" s="157">
        <v>44576</v>
      </c>
      <c r="AF118" s="208">
        <v>305</v>
      </c>
      <c r="AG118" s="262"/>
      <c r="AH118" s="158"/>
      <c r="AI118" s="159"/>
      <c r="AJ118" s="262"/>
      <c r="AK118" s="262"/>
      <c r="AL118" s="262"/>
      <c r="AM118" s="208"/>
      <c r="AN118" s="208" t="s">
        <v>1354</v>
      </c>
      <c r="AO118" s="208"/>
      <c r="AP118" s="208"/>
      <c r="AQ118" s="160">
        <f t="shared" si="3"/>
        <v>0.85</v>
      </c>
      <c r="AR118" s="241"/>
      <c r="AS118" s="241"/>
      <c r="AT118" s="241"/>
      <c r="AU118" s="241"/>
      <c r="AV118" s="241"/>
      <c r="AW118" s="241"/>
    </row>
    <row r="119" spans="1:49" s="263" customFormat="1" ht="27.9" customHeight="1" x14ac:dyDescent="0.3">
      <c r="A119" s="263">
        <v>1</v>
      </c>
      <c r="B119" s="138" t="s">
        <v>848</v>
      </c>
      <c r="C119" s="138">
        <v>2021</v>
      </c>
      <c r="D119" s="138" t="s">
        <v>849</v>
      </c>
      <c r="E119" s="139" t="s">
        <v>850</v>
      </c>
      <c r="F119" s="140" t="s">
        <v>90</v>
      </c>
      <c r="G119" s="141" t="s">
        <v>29</v>
      </c>
      <c r="H119" s="142" t="s">
        <v>111</v>
      </c>
      <c r="I119" s="143" t="s">
        <v>851</v>
      </c>
      <c r="J119" s="144" t="s">
        <v>85</v>
      </c>
      <c r="K119" s="191" t="s">
        <v>268</v>
      </c>
      <c r="L119" s="145">
        <v>1</v>
      </c>
      <c r="M119" s="146" t="str">
        <f>IF(ISERROR(VLOOKUP(L119,Proposito_programa!$C$2:$E$59,2,FALSE))," ",VLOOKUP(L119,Proposito_programa!$C$2:$E$59,2,FALSE))</f>
        <v>Subsidios y transferencias para la equidad</v>
      </c>
      <c r="N119" s="392" t="str">
        <f>IF(ISERROR(VLOOKUP(L119,[11]Proposito_programa!$C$2:$E$59,3,FALSE))," ",VLOOKUP(L119,[11]Proposito_programa!$C$2:$E$59,3,FALSE))</f>
        <v>Propósito 1: Hacer un nuevo contrato social para incrementar la inclusión social, productiva y política</v>
      </c>
      <c r="O119" s="147">
        <v>1583</v>
      </c>
      <c r="P119" s="205"/>
      <c r="Q119" s="149">
        <v>52372021</v>
      </c>
      <c r="R119" s="150" t="s">
        <v>1232</v>
      </c>
      <c r="S119" s="149" t="s">
        <v>363</v>
      </c>
      <c r="T119" s="149"/>
      <c r="U119" s="151"/>
      <c r="V119" s="152"/>
      <c r="W119" s="153">
        <v>43650000</v>
      </c>
      <c r="X119" s="154"/>
      <c r="Y119" s="155"/>
      <c r="Z119" s="153"/>
      <c r="AA119" s="311">
        <f t="shared" si="2"/>
        <v>43650000</v>
      </c>
      <c r="AB119" s="344">
        <v>42049500</v>
      </c>
      <c r="AC119" s="413">
        <v>44267</v>
      </c>
      <c r="AD119" s="157">
        <v>44267</v>
      </c>
      <c r="AE119" s="157">
        <v>44572</v>
      </c>
      <c r="AF119" s="208">
        <v>305</v>
      </c>
      <c r="AG119" s="262"/>
      <c r="AH119" s="158"/>
      <c r="AI119" s="159"/>
      <c r="AJ119" s="262"/>
      <c r="AK119" s="262"/>
      <c r="AL119" s="262"/>
      <c r="AM119" s="208"/>
      <c r="AN119" s="208" t="s">
        <v>1354</v>
      </c>
      <c r="AO119" s="208"/>
      <c r="AP119" s="208"/>
      <c r="AQ119" s="160">
        <f t="shared" si="3"/>
        <v>0.96333333333333337</v>
      </c>
      <c r="AR119" s="241"/>
      <c r="AS119" s="241"/>
      <c r="AT119" s="241"/>
      <c r="AU119" s="241"/>
      <c r="AV119" s="241"/>
      <c r="AW119" s="241"/>
    </row>
    <row r="120" spans="1:49" s="263" customFormat="1" ht="27.9" customHeight="1" x14ac:dyDescent="0.3">
      <c r="A120" s="263">
        <v>1</v>
      </c>
      <c r="B120" s="138" t="s">
        <v>852</v>
      </c>
      <c r="C120" s="138">
        <v>2021</v>
      </c>
      <c r="D120" s="138" t="s">
        <v>853</v>
      </c>
      <c r="E120" s="139" t="s">
        <v>854</v>
      </c>
      <c r="F120" s="140" t="s">
        <v>90</v>
      </c>
      <c r="G120" s="141" t="s">
        <v>29</v>
      </c>
      <c r="H120" s="142" t="s">
        <v>111</v>
      </c>
      <c r="I120" s="143" t="s">
        <v>855</v>
      </c>
      <c r="J120" s="144" t="s">
        <v>85</v>
      </c>
      <c r="K120" s="191" t="s">
        <v>268</v>
      </c>
      <c r="L120" s="145">
        <v>1</v>
      </c>
      <c r="M120" s="146" t="str">
        <f>IF(ISERROR(VLOOKUP(L120,Proposito_programa!$C$2:$E$59,2,FALSE))," ",VLOOKUP(L120,Proposito_programa!$C$2:$E$59,2,FALSE))</f>
        <v>Subsidios y transferencias para la equidad</v>
      </c>
      <c r="N120" s="392" t="str">
        <f>IF(ISERROR(VLOOKUP(L120,[11]Proposito_programa!$C$2:$E$59,3,FALSE))," ",VLOOKUP(L120,[11]Proposito_programa!$C$2:$E$59,3,FALSE))</f>
        <v>Propósito 1: Hacer un nuevo contrato social para incrementar la inclusión social, productiva y política</v>
      </c>
      <c r="O120" s="147">
        <v>1583</v>
      </c>
      <c r="P120" s="205"/>
      <c r="Q120" s="149">
        <v>1018414927</v>
      </c>
      <c r="R120" s="150" t="s">
        <v>1233</v>
      </c>
      <c r="S120" s="149" t="s">
        <v>363</v>
      </c>
      <c r="T120" s="149"/>
      <c r="U120" s="151"/>
      <c r="V120" s="152"/>
      <c r="W120" s="153">
        <v>51300000</v>
      </c>
      <c r="X120" s="154"/>
      <c r="Y120" s="155">
        <v>1</v>
      </c>
      <c r="Z120" s="153">
        <v>5700000</v>
      </c>
      <c r="AA120" s="311">
        <f t="shared" si="2"/>
        <v>57000000</v>
      </c>
      <c r="AB120" s="344">
        <v>54340000</v>
      </c>
      <c r="AC120" s="413">
        <v>44267</v>
      </c>
      <c r="AD120" s="157">
        <v>44270</v>
      </c>
      <c r="AE120" s="157">
        <v>44575</v>
      </c>
      <c r="AF120" s="208">
        <v>305</v>
      </c>
      <c r="AG120" s="208">
        <v>1</v>
      </c>
      <c r="AH120" s="158">
        <v>30</v>
      </c>
      <c r="AI120" s="159"/>
      <c r="AJ120" s="262"/>
      <c r="AK120" s="262"/>
      <c r="AL120" s="262"/>
      <c r="AM120" s="208"/>
      <c r="AN120" s="208" t="s">
        <v>1354</v>
      </c>
      <c r="AO120" s="208"/>
      <c r="AP120" s="208"/>
      <c r="AQ120" s="160">
        <f t="shared" si="3"/>
        <v>0.95333333333333337</v>
      </c>
      <c r="AR120" s="241"/>
      <c r="AS120" s="241"/>
      <c r="AT120" s="241"/>
      <c r="AU120" s="241"/>
      <c r="AV120" s="241"/>
      <c r="AW120" s="241"/>
    </row>
    <row r="121" spans="1:49" s="263" customFormat="1" ht="27.9" customHeight="1" x14ac:dyDescent="0.3">
      <c r="A121" s="263">
        <v>1</v>
      </c>
      <c r="B121" s="138" t="s">
        <v>856</v>
      </c>
      <c r="C121" s="138">
        <v>2021</v>
      </c>
      <c r="D121" s="138" t="s">
        <v>791</v>
      </c>
      <c r="E121" s="139" t="s">
        <v>792</v>
      </c>
      <c r="F121" s="140" t="s">
        <v>90</v>
      </c>
      <c r="G121" s="141" t="s">
        <v>29</v>
      </c>
      <c r="H121" s="142" t="s">
        <v>111</v>
      </c>
      <c r="I121" s="143" t="s">
        <v>793</v>
      </c>
      <c r="J121" s="144" t="s">
        <v>85</v>
      </c>
      <c r="K121" s="191" t="s">
        <v>268</v>
      </c>
      <c r="L121" s="145">
        <v>57</v>
      </c>
      <c r="M121" s="146" t="str">
        <f>IF(ISERROR(VLOOKUP(L121,Proposito_programa!$C$2:$E$59,2,FALSE))," ",VLOOKUP(L121,Proposito_programa!$C$2:$E$59,2,FALSE))</f>
        <v>Gestión pública local</v>
      </c>
      <c r="N121" s="146" t="str">
        <f>IF(ISERROR(VLOOKUP(L121,Proposito_programa!$C$2:$E$59,3,FALSE))," ",VLOOKUP(L121,Proposito_programa!$C$2:$E$59,3,FALSE))</f>
        <v>Propósito 5: Construir Bogotá - Región con gobierno abierto, transparente y ciudadanía consciente</v>
      </c>
      <c r="O121" s="147">
        <v>1696</v>
      </c>
      <c r="P121" s="205"/>
      <c r="Q121" s="149">
        <v>80489721</v>
      </c>
      <c r="R121" s="150" t="s">
        <v>1317</v>
      </c>
      <c r="S121" s="149" t="s">
        <v>363</v>
      </c>
      <c r="T121" s="149"/>
      <c r="U121" s="151"/>
      <c r="V121" s="152"/>
      <c r="W121" s="153">
        <v>22950000</v>
      </c>
      <c r="X121" s="154"/>
      <c r="Y121" s="155">
        <v>1</v>
      </c>
      <c r="Z121" s="153">
        <v>2550000</v>
      </c>
      <c r="AA121" s="311">
        <f t="shared" si="2"/>
        <v>25500000</v>
      </c>
      <c r="AB121" s="344">
        <v>24310000</v>
      </c>
      <c r="AC121" s="413">
        <v>44267</v>
      </c>
      <c r="AD121" s="157">
        <v>44270</v>
      </c>
      <c r="AE121" s="157">
        <v>44575</v>
      </c>
      <c r="AF121" s="208">
        <v>305</v>
      </c>
      <c r="AG121" s="208">
        <v>1</v>
      </c>
      <c r="AH121" s="158">
        <v>30</v>
      </c>
      <c r="AI121" s="159"/>
      <c r="AJ121" s="262"/>
      <c r="AK121" s="262"/>
      <c r="AL121" s="262"/>
      <c r="AM121" s="208"/>
      <c r="AN121" s="208" t="s">
        <v>1354</v>
      </c>
      <c r="AO121" s="208"/>
      <c r="AP121" s="208"/>
      <c r="AQ121" s="160">
        <f t="shared" si="3"/>
        <v>0.95333333333333337</v>
      </c>
      <c r="AR121" s="241"/>
      <c r="AS121" s="241"/>
      <c r="AT121" s="241"/>
      <c r="AU121" s="241"/>
      <c r="AV121" s="241"/>
      <c r="AW121" s="241"/>
    </row>
    <row r="122" spans="1:49" s="263" customFormat="1" ht="27.9" customHeight="1" x14ac:dyDescent="0.3">
      <c r="A122" s="263">
        <v>1</v>
      </c>
      <c r="B122" s="138" t="s">
        <v>857</v>
      </c>
      <c r="C122" s="138">
        <v>2021</v>
      </c>
      <c r="D122" s="138" t="s">
        <v>791</v>
      </c>
      <c r="E122" s="139" t="s">
        <v>792</v>
      </c>
      <c r="F122" s="140" t="s">
        <v>90</v>
      </c>
      <c r="G122" s="141" t="s">
        <v>29</v>
      </c>
      <c r="H122" s="142" t="s">
        <v>111</v>
      </c>
      <c r="I122" s="143" t="s">
        <v>793</v>
      </c>
      <c r="J122" s="144" t="s">
        <v>85</v>
      </c>
      <c r="K122" s="191" t="s">
        <v>268</v>
      </c>
      <c r="L122" s="145">
        <v>57</v>
      </c>
      <c r="M122" s="146" t="str">
        <f>IF(ISERROR(VLOOKUP(L122,Proposito_programa!$C$2:$E$59,2,FALSE))," ",VLOOKUP(L122,Proposito_programa!$C$2:$E$59,2,FALSE))</f>
        <v>Gestión pública local</v>
      </c>
      <c r="N122" s="146" t="str">
        <f>IF(ISERROR(VLOOKUP(L122,Proposito_programa!$C$2:$E$59,3,FALSE))," ",VLOOKUP(L122,Proposito_programa!$C$2:$E$59,3,FALSE))</f>
        <v>Propósito 5: Construir Bogotá - Región con gobierno abierto, transparente y ciudadanía consciente</v>
      </c>
      <c r="O122" s="147">
        <v>1696</v>
      </c>
      <c r="P122" s="205"/>
      <c r="Q122" s="149">
        <v>1033676728</v>
      </c>
      <c r="R122" s="150" t="s">
        <v>1318</v>
      </c>
      <c r="S122" s="149" t="s">
        <v>363</v>
      </c>
      <c r="T122" s="149"/>
      <c r="U122" s="151"/>
      <c r="V122" s="152"/>
      <c r="W122" s="153">
        <v>22950000</v>
      </c>
      <c r="X122" s="154"/>
      <c r="Y122" s="155">
        <v>1</v>
      </c>
      <c r="Z122" s="153">
        <v>2550000</v>
      </c>
      <c r="AA122" s="311">
        <f t="shared" si="2"/>
        <v>25500000</v>
      </c>
      <c r="AB122" s="344">
        <v>24310000</v>
      </c>
      <c r="AC122" s="413">
        <v>44267</v>
      </c>
      <c r="AD122" s="157">
        <v>44270</v>
      </c>
      <c r="AE122" s="157">
        <v>44575</v>
      </c>
      <c r="AF122" s="208">
        <v>305</v>
      </c>
      <c r="AG122" s="208">
        <v>1</v>
      </c>
      <c r="AH122" s="158">
        <v>30</v>
      </c>
      <c r="AI122" s="159"/>
      <c r="AJ122" s="262"/>
      <c r="AK122" s="262"/>
      <c r="AL122" s="262"/>
      <c r="AM122" s="208"/>
      <c r="AN122" s="208" t="s">
        <v>1354</v>
      </c>
      <c r="AO122" s="208"/>
      <c r="AP122" s="208"/>
      <c r="AQ122" s="160">
        <f t="shared" si="3"/>
        <v>0.95333333333333337</v>
      </c>
      <c r="AR122" s="241"/>
      <c r="AS122" s="241"/>
      <c r="AT122" s="241"/>
      <c r="AU122" s="241"/>
      <c r="AV122" s="241"/>
      <c r="AW122" s="241"/>
    </row>
    <row r="123" spans="1:49" s="263" customFormat="1" ht="27.9" customHeight="1" x14ac:dyDescent="0.3">
      <c r="A123" s="263">
        <v>1</v>
      </c>
      <c r="B123" s="138" t="s">
        <v>858</v>
      </c>
      <c r="C123" s="138">
        <v>2021</v>
      </c>
      <c r="D123" s="138" t="s">
        <v>791</v>
      </c>
      <c r="E123" s="139" t="s">
        <v>792</v>
      </c>
      <c r="F123" s="140" t="s">
        <v>90</v>
      </c>
      <c r="G123" s="141" t="s">
        <v>29</v>
      </c>
      <c r="H123" s="142" t="s">
        <v>111</v>
      </c>
      <c r="I123" s="143" t="s">
        <v>793</v>
      </c>
      <c r="J123" s="144" t="s">
        <v>85</v>
      </c>
      <c r="K123" s="191" t="s">
        <v>268</v>
      </c>
      <c r="L123" s="145">
        <v>57</v>
      </c>
      <c r="M123" s="146" t="str">
        <f>IF(ISERROR(VLOOKUP(L123,Proposito_programa!$C$2:$E$59,2,FALSE))," ",VLOOKUP(L123,Proposito_programa!$C$2:$E$59,2,FALSE))</f>
        <v>Gestión pública local</v>
      </c>
      <c r="N123" s="146" t="str">
        <f>IF(ISERROR(VLOOKUP(L123,Proposito_programa!$C$2:$E$59,3,FALSE))," ",VLOOKUP(L123,Proposito_programa!$C$2:$E$59,3,FALSE))</f>
        <v>Propósito 5: Construir Bogotá - Región con gobierno abierto, transparente y ciudadanía consciente</v>
      </c>
      <c r="O123" s="147">
        <v>1696</v>
      </c>
      <c r="P123" s="205"/>
      <c r="Q123" s="149">
        <v>79519630</v>
      </c>
      <c r="R123" s="150" t="s">
        <v>1234</v>
      </c>
      <c r="S123" s="149" t="s">
        <v>363</v>
      </c>
      <c r="T123" s="149"/>
      <c r="U123" s="151"/>
      <c r="V123" s="152"/>
      <c r="W123" s="153">
        <v>22950000</v>
      </c>
      <c r="X123" s="154"/>
      <c r="Y123" s="155">
        <v>1</v>
      </c>
      <c r="Z123" s="153">
        <v>2550000</v>
      </c>
      <c r="AA123" s="311">
        <f t="shared" si="2"/>
        <v>25500000</v>
      </c>
      <c r="AB123" s="344">
        <v>24310000</v>
      </c>
      <c r="AC123" s="413">
        <v>44267</v>
      </c>
      <c r="AD123" s="157">
        <v>44270</v>
      </c>
      <c r="AE123" s="157">
        <v>44575</v>
      </c>
      <c r="AF123" s="208">
        <v>305</v>
      </c>
      <c r="AG123" s="208">
        <v>1</v>
      </c>
      <c r="AH123" s="158">
        <v>30</v>
      </c>
      <c r="AI123" s="159"/>
      <c r="AJ123" s="262"/>
      <c r="AK123" s="262"/>
      <c r="AL123" s="262"/>
      <c r="AM123" s="208"/>
      <c r="AN123" s="208" t="s">
        <v>1354</v>
      </c>
      <c r="AO123" s="208"/>
      <c r="AP123" s="208"/>
      <c r="AQ123" s="160">
        <f t="shared" si="3"/>
        <v>0.95333333333333337</v>
      </c>
      <c r="AR123" s="241"/>
      <c r="AS123" s="241"/>
      <c r="AT123" s="241"/>
      <c r="AU123" s="241"/>
      <c r="AV123" s="241"/>
      <c r="AW123" s="241"/>
    </row>
    <row r="124" spans="1:49" s="263" customFormat="1" ht="27.9" customHeight="1" x14ac:dyDescent="0.3">
      <c r="A124" s="263">
        <v>1</v>
      </c>
      <c r="B124" s="138" t="s">
        <v>859</v>
      </c>
      <c r="C124" s="138">
        <v>2021</v>
      </c>
      <c r="D124" s="138" t="s">
        <v>791</v>
      </c>
      <c r="E124" s="139" t="s">
        <v>792</v>
      </c>
      <c r="F124" s="140" t="s">
        <v>90</v>
      </c>
      <c r="G124" s="141" t="s">
        <v>29</v>
      </c>
      <c r="H124" s="142" t="s">
        <v>111</v>
      </c>
      <c r="I124" s="143" t="s">
        <v>793</v>
      </c>
      <c r="J124" s="144" t="s">
        <v>85</v>
      </c>
      <c r="K124" s="191" t="s">
        <v>268</v>
      </c>
      <c r="L124" s="145">
        <v>57</v>
      </c>
      <c r="M124" s="146" t="str">
        <f>IF(ISERROR(VLOOKUP(L124,Proposito_programa!$C$2:$E$59,2,FALSE))," ",VLOOKUP(L124,Proposito_programa!$C$2:$E$59,2,FALSE))</f>
        <v>Gestión pública local</v>
      </c>
      <c r="N124" s="146" t="str">
        <f>IF(ISERROR(VLOOKUP(L124,Proposito_programa!$C$2:$E$59,3,FALSE))," ",VLOOKUP(L124,Proposito_programa!$C$2:$E$59,3,FALSE))</f>
        <v>Propósito 5: Construir Bogotá - Región con gobierno abierto, transparente y ciudadanía consciente</v>
      </c>
      <c r="O124" s="147">
        <v>1696</v>
      </c>
      <c r="P124" s="205"/>
      <c r="Q124" s="149">
        <v>1023017436</v>
      </c>
      <c r="R124" s="150" t="s">
        <v>1235</v>
      </c>
      <c r="S124" s="149" t="s">
        <v>363</v>
      </c>
      <c r="T124" s="149"/>
      <c r="U124" s="151"/>
      <c r="V124" s="152"/>
      <c r="W124" s="153">
        <v>22950000</v>
      </c>
      <c r="X124" s="154"/>
      <c r="Y124" s="155"/>
      <c r="Z124" s="153"/>
      <c r="AA124" s="311">
        <f t="shared" si="2"/>
        <v>22950000</v>
      </c>
      <c r="AB124" s="344">
        <v>21250000</v>
      </c>
      <c r="AC124" s="413">
        <v>44267</v>
      </c>
      <c r="AD124" s="157">
        <v>44270</v>
      </c>
      <c r="AE124" s="157">
        <v>44550</v>
      </c>
      <c r="AF124" s="208">
        <v>274</v>
      </c>
      <c r="AG124" s="208"/>
      <c r="AH124" s="158"/>
      <c r="AI124" s="159"/>
      <c r="AJ124" s="262"/>
      <c r="AK124" s="262"/>
      <c r="AL124" s="262"/>
      <c r="AM124" s="208"/>
      <c r="AN124" s="208"/>
      <c r="AO124" s="208" t="s">
        <v>1354</v>
      </c>
      <c r="AP124" s="208"/>
      <c r="AQ124" s="160">
        <f t="shared" si="3"/>
        <v>0.92592592592592593</v>
      </c>
      <c r="AR124" s="241"/>
      <c r="AS124" s="241"/>
      <c r="AT124" s="241"/>
      <c r="AU124" s="241"/>
      <c r="AV124" s="241"/>
      <c r="AW124" s="241"/>
    </row>
    <row r="125" spans="1:49" s="263" customFormat="1" ht="27.9" customHeight="1" x14ac:dyDescent="0.3">
      <c r="A125" s="263">
        <v>1</v>
      </c>
      <c r="B125" s="138" t="s">
        <v>860</v>
      </c>
      <c r="C125" s="138">
        <v>2021</v>
      </c>
      <c r="D125" s="138" t="s">
        <v>791</v>
      </c>
      <c r="E125" s="139" t="s">
        <v>792</v>
      </c>
      <c r="F125" s="140" t="s">
        <v>90</v>
      </c>
      <c r="G125" s="141" t="s">
        <v>29</v>
      </c>
      <c r="H125" s="142" t="s">
        <v>111</v>
      </c>
      <c r="I125" s="143" t="s">
        <v>793</v>
      </c>
      <c r="J125" s="144" t="s">
        <v>85</v>
      </c>
      <c r="K125" s="191" t="s">
        <v>268</v>
      </c>
      <c r="L125" s="145">
        <v>57</v>
      </c>
      <c r="M125" s="146" t="str">
        <f>IF(ISERROR(VLOOKUP(L125,Proposito_programa!$C$2:$E$59,2,FALSE))," ",VLOOKUP(L125,Proposito_programa!$C$2:$E$59,2,FALSE))</f>
        <v>Gestión pública local</v>
      </c>
      <c r="N125" s="146" t="str">
        <f>IF(ISERROR(VLOOKUP(L125,Proposito_programa!$C$2:$E$59,3,FALSE))," ",VLOOKUP(L125,Proposito_programa!$C$2:$E$59,3,FALSE))</f>
        <v>Propósito 5: Construir Bogotá - Región con gobierno abierto, transparente y ciudadanía consciente</v>
      </c>
      <c r="O125" s="147">
        <v>1696</v>
      </c>
      <c r="P125" s="205"/>
      <c r="Q125" s="149">
        <v>1023025796</v>
      </c>
      <c r="R125" s="150" t="s">
        <v>1236</v>
      </c>
      <c r="S125" s="149" t="s">
        <v>363</v>
      </c>
      <c r="T125" s="149"/>
      <c r="U125" s="151"/>
      <c r="V125" s="152"/>
      <c r="W125" s="153">
        <v>22950000</v>
      </c>
      <c r="X125" s="154"/>
      <c r="Y125" s="155">
        <v>1</v>
      </c>
      <c r="Z125" s="153">
        <v>2550000</v>
      </c>
      <c r="AA125" s="311">
        <f t="shared" si="2"/>
        <v>25500000</v>
      </c>
      <c r="AB125" s="344">
        <v>24310000</v>
      </c>
      <c r="AC125" s="413">
        <v>44267</v>
      </c>
      <c r="AD125" s="157">
        <v>44270</v>
      </c>
      <c r="AE125" s="157">
        <v>44575</v>
      </c>
      <c r="AF125" s="208">
        <v>305</v>
      </c>
      <c r="AG125" s="208">
        <v>1</v>
      </c>
      <c r="AH125" s="158">
        <v>30</v>
      </c>
      <c r="AI125" s="159"/>
      <c r="AJ125" s="262"/>
      <c r="AK125" s="262"/>
      <c r="AL125" s="262"/>
      <c r="AM125" s="208"/>
      <c r="AN125" s="208" t="s">
        <v>1354</v>
      </c>
      <c r="AO125" s="208"/>
      <c r="AP125" s="208"/>
      <c r="AQ125" s="160">
        <f t="shared" si="3"/>
        <v>0.95333333333333337</v>
      </c>
      <c r="AR125" s="241"/>
      <c r="AS125" s="241"/>
      <c r="AT125" s="241"/>
      <c r="AU125" s="241"/>
      <c r="AV125" s="241"/>
      <c r="AW125" s="241"/>
    </row>
    <row r="126" spans="1:49" s="263" customFormat="1" ht="27.9" customHeight="1" x14ac:dyDescent="0.3">
      <c r="A126" s="263">
        <v>1</v>
      </c>
      <c r="B126" s="138" t="s">
        <v>861</v>
      </c>
      <c r="C126" s="138">
        <v>2021</v>
      </c>
      <c r="D126" s="138" t="s">
        <v>862</v>
      </c>
      <c r="E126" s="139" t="s">
        <v>863</v>
      </c>
      <c r="F126" s="140" t="s">
        <v>90</v>
      </c>
      <c r="G126" s="141" t="s">
        <v>29</v>
      </c>
      <c r="H126" s="142" t="s">
        <v>111</v>
      </c>
      <c r="I126" s="143" t="s">
        <v>756</v>
      </c>
      <c r="J126" s="144" t="s">
        <v>85</v>
      </c>
      <c r="K126" s="191" t="s">
        <v>268</v>
      </c>
      <c r="L126" s="145">
        <v>57</v>
      </c>
      <c r="M126" s="146" t="str">
        <f>IF(ISERROR(VLOOKUP(L126,Proposito_programa!$C$2:$E$59,2,FALSE))," ",VLOOKUP(L126,Proposito_programa!$C$2:$E$59,2,FALSE))</f>
        <v>Gestión pública local</v>
      </c>
      <c r="N126" s="146" t="str">
        <f>IF(ISERROR(VLOOKUP(L126,Proposito_programa!$C$2:$E$59,3,FALSE))," ",VLOOKUP(L126,Proposito_programa!$C$2:$E$59,3,FALSE))</f>
        <v>Propósito 5: Construir Bogotá - Región con gobierno abierto, transparente y ciudadanía consciente</v>
      </c>
      <c r="O126" s="147">
        <v>1696</v>
      </c>
      <c r="P126" s="205"/>
      <c r="Q126" s="149">
        <v>80559448</v>
      </c>
      <c r="R126" s="150" t="s">
        <v>1237</v>
      </c>
      <c r="S126" s="149" t="s">
        <v>363</v>
      </c>
      <c r="T126" s="149"/>
      <c r="U126" s="151"/>
      <c r="V126" s="152"/>
      <c r="W126" s="153">
        <v>23400000</v>
      </c>
      <c r="X126" s="154"/>
      <c r="Y126" s="155">
        <v>1</v>
      </c>
      <c r="Z126" s="153">
        <v>2600000</v>
      </c>
      <c r="AA126" s="311">
        <f t="shared" si="2"/>
        <v>26000000</v>
      </c>
      <c r="AB126" s="344">
        <v>25046666</v>
      </c>
      <c r="AC126" s="413">
        <v>44267</v>
      </c>
      <c r="AD126" s="157">
        <v>44267</v>
      </c>
      <c r="AE126" s="157">
        <v>44572</v>
      </c>
      <c r="AF126" s="208">
        <v>274</v>
      </c>
      <c r="AG126" s="208">
        <v>1</v>
      </c>
      <c r="AH126" s="158">
        <v>30</v>
      </c>
      <c r="AI126" s="159"/>
      <c r="AJ126" s="262"/>
      <c r="AK126" s="262"/>
      <c r="AL126" s="262"/>
      <c r="AM126" s="208"/>
      <c r="AN126" s="208" t="s">
        <v>1354</v>
      </c>
      <c r="AO126" s="208"/>
      <c r="AP126" s="208"/>
      <c r="AQ126" s="160">
        <f t="shared" si="3"/>
        <v>0.96333330769230774</v>
      </c>
      <c r="AR126" s="241"/>
      <c r="AS126" s="241"/>
      <c r="AT126" s="241"/>
      <c r="AU126" s="241"/>
      <c r="AV126" s="241"/>
      <c r="AW126" s="241"/>
    </row>
    <row r="127" spans="1:49" s="263" customFormat="1" ht="27.9" customHeight="1" x14ac:dyDescent="0.3">
      <c r="A127" s="263">
        <v>1</v>
      </c>
      <c r="B127" s="138" t="s">
        <v>864</v>
      </c>
      <c r="C127" s="138">
        <v>2021</v>
      </c>
      <c r="D127" s="138" t="s">
        <v>865</v>
      </c>
      <c r="E127" s="139" t="s">
        <v>866</v>
      </c>
      <c r="F127" s="140" t="s">
        <v>90</v>
      </c>
      <c r="G127" s="141" t="s">
        <v>29</v>
      </c>
      <c r="H127" s="142" t="s">
        <v>111</v>
      </c>
      <c r="I127" s="143" t="s">
        <v>867</v>
      </c>
      <c r="J127" s="144" t="s">
        <v>85</v>
      </c>
      <c r="K127" s="191" t="s">
        <v>268</v>
      </c>
      <c r="L127" s="145">
        <v>28</v>
      </c>
      <c r="M127" s="146" t="str">
        <f>IF(ISERROR(VLOOKUP(L127,Proposito_programa!$C$2:$E$59,2,FALSE))," ",VLOOKUP(L127,Proposito_programa!$C$2:$E$59,2,FALSE))</f>
        <v>Bogotá protectora de sus recursos naturales</v>
      </c>
      <c r="N127" s="146" t="str">
        <f>IF(ISERROR(VLOOKUP(L127,Proposito_programa!$C$2:$E$59,3,FALSE))," ",VLOOKUP(L127,Proposito_programa!$C$2:$E$59,3,FALSE))</f>
        <v>Propósito 2 : Cambiar Nuestros Hábitos de Vida para Reverdecer a Bogotá y Adaptarnos y Mitigar la Crisis Climática</v>
      </c>
      <c r="O127" s="147">
        <v>1648</v>
      </c>
      <c r="P127" s="205"/>
      <c r="Q127" s="149">
        <v>1077034483</v>
      </c>
      <c r="R127" s="150" t="s">
        <v>1238</v>
      </c>
      <c r="S127" s="149" t="s">
        <v>363</v>
      </c>
      <c r="T127" s="149"/>
      <c r="U127" s="151"/>
      <c r="V127" s="152"/>
      <c r="W127" s="153">
        <v>43650000</v>
      </c>
      <c r="X127" s="154"/>
      <c r="Y127" s="155"/>
      <c r="Z127" s="153"/>
      <c r="AA127" s="311">
        <f t="shared" si="2"/>
        <v>43650000</v>
      </c>
      <c r="AB127" s="344">
        <v>41031000</v>
      </c>
      <c r="AC127" s="413">
        <v>44271</v>
      </c>
      <c r="AD127" s="157">
        <v>44274</v>
      </c>
      <c r="AE127" s="157">
        <v>44579</v>
      </c>
      <c r="AF127" s="208">
        <v>305</v>
      </c>
      <c r="AG127" s="262"/>
      <c r="AH127" s="158"/>
      <c r="AI127" s="159"/>
      <c r="AJ127" s="262"/>
      <c r="AK127" s="262"/>
      <c r="AL127" s="262"/>
      <c r="AM127" s="208"/>
      <c r="AN127" s="208" t="s">
        <v>1354</v>
      </c>
      <c r="AO127" s="208"/>
      <c r="AP127" s="208"/>
      <c r="AQ127" s="160">
        <f t="shared" si="3"/>
        <v>0.94</v>
      </c>
      <c r="AR127" s="241"/>
      <c r="AS127" s="241"/>
      <c r="AT127" s="241"/>
      <c r="AU127" s="241"/>
      <c r="AV127" s="241"/>
      <c r="AW127" s="241"/>
    </row>
    <row r="128" spans="1:49" s="263" customFormat="1" ht="27.9" customHeight="1" x14ac:dyDescent="0.3">
      <c r="A128" s="263">
        <v>1</v>
      </c>
      <c r="B128" s="138" t="s">
        <v>868</v>
      </c>
      <c r="C128" s="138">
        <v>2021</v>
      </c>
      <c r="D128" s="138" t="s">
        <v>869</v>
      </c>
      <c r="E128" s="139" t="s">
        <v>870</v>
      </c>
      <c r="F128" s="140" t="s">
        <v>90</v>
      </c>
      <c r="G128" s="141" t="s">
        <v>29</v>
      </c>
      <c r="H128" s="142" t="s">
        <v>111</v>
      </c>
      <c r="I128" s="143" t="s">
        <v>766</v>
      </c>
      <c r="J128" s="144" t="s">
        <v>85</v>
      </c>
      <c r="K128" s="191" t="s">
        <v>268</v>
      </c>
      <c r="L128" s="145">
        <v>57</v>
      </c>
      <c r="M128" s="146" t="str">
        <f>IF(ISERROR(VLOOKUP(L128,Proposito_programa!$C$2:$E$59,2,FALSE))," ",VLOOKUP(L128,Proposito_programa!$C$2:$E$59,2,FALSE))</f>
        <v>Gestión pública local</v>
      </c>
      <c r="N128" s="146" t="str">
        <f>IF(ISERROR(VLOOKUP(L128,Proposito_programa!$C$2:$E$59,3,FALSE))," ",VLOOKUP(L128,Proposito_programa!$C$2:$E$59,3,FALSE))</f>
        <v>Propósito 5: Construir Bogotá - Región con gobierno abierto, transparente y ciudadanía consciente</v>
      </c>
      <c r="O128" s="147">
        <v>1696</v>
      </c>
      <c r="P128" s="205"/>
      <c r="Q128" s="149">
        <v>1023020151</v>
      </c>
      <c r="R128" s="150" t="s">
        <v>1239</v>
      </c>
      <c r="S128" s="149" t="s">
        <v>363</v>
      </c>
      <c r="T128" s="149"/>
      <c r="U128" s="151"/>
      <c r="V128" s="152"/>
      <c r="W128" s="153">
        <v>18000000</v>
      </c>
      <c r="X128" s="154"/>
      <c r="Y128" s="155"/>
      <c r="Z128" s="153"/>
      <c r="AA128" s="311">
        <f t="shared" si="2"/>
        <v>18000000</v>
      </c>
      <c r="AB128" s="344">
        <v>15240000</v>
      </c>
      <c r="AC128" s="413">
        <v>44270</v>
      </c>
      <c r="AD128" s="157">
        <v>44272</v>
      </c>
      <c r="AE128" s="157">
        <v>44577</v>
      </c>
      <c r="AF128" s="208">
        <v>305</v>
      </c>
      <c r="AG128" s="262"/>
      <c r="AH128" s="158"/>
      <c r="AI128" s="159"/>
      <c r="AJ128" s="262"/>
      <c r="AK128" s="262"/>
      <c r="AL128" s="262"/>
      <c r="AM128" s="208"/>
      <c r="AN128" s="208" t="s">
        <v>1354</v>
      </c>
      <c r="AO128" s="208"/>
      <c r="AP128" s="208"/>
      <c r="AQ128" s="160">
        <f t="shared" si="3"/>
        <v>0.84666666666666668</v>
      </c>
      <c r="AR128" s="241"/>
      <c r="AS128" s="241"/>
      <c r="AT128" s="241"/>
      <c r="AU128" s="241"/>
      <c r="AV128" s="241"/>
      <c r="AW128" s="241"/>
    </row>
    <row r="129" spans="1:49" s="263" customFormat="1" ht="27.9" customHeight="1" x14ac:dyDescent="0.3">
      <c r="A129" s="263">
        <v>1</v>
      </c>
      <c r="B129" s="138" t="s">
        <v>871</v>
      </c>
      <c r="C129" s="138">
        <v>2021</v>
      </c>
      <c r="D129" s="138" t="s">
        <v>872</v>
      </c>
      <c r="E129" s="139" t="s">
        <v>873</v>
      </c>
      <c r="F129" s="140" t="s">
        <v>90</v>
      </c>
      <c r="G129" s="141" t="s">
        <v>29</v>
      </c>
      <c r="H129" s="142" t="s">
        <v>111</v>
      </c>
      <c r="I129" s="143" t="s">
        <v>874</v>
      </c>
      <c r="J129" s="144" t="s">
        <v>85</v>
      </c>
      <c r="K129" s="191" t="s">
        <v>268</v>
      </c>
      <c r="L129" s="145">
        <v>57</v>
      </c>
      <c r="M129" s="146" t="str">
        <f>IF(ISERROR(VLOOKUP(L129,Proposito_programa!$C$2:$E$59,2,FALSE))," ",VLOOKUP(L129,Proposito_programa!$C$2:$E$59,2,FALSE))</f>
        <v>Gestión pública local</v>
      </c>
      <c r="N129" s="146" t="str">
        <f>IF(ISERROR(VLOOKUP(L129,Proposito_programa!$C$2:$E$59,3,FALSE))," ",VLOOKUP(L129,Proposito_programa!$C$2:$E$59,3,FALSE))</f>
        <v>Propósito 5: Construir Bogotá - Región con gobierno abierto, transparente y ciudadanía consciente</v>
      </c>
      <c r="O129" s="147">
        <v>1696</v>
      </c>
      <c r="P129" s="205"/>
      <c r="Q129" s="149">
        <v>79887251</v>
      </c>
      <c r="R129" s="150" t="s">
        <v>1240</v>
      </c>
      <c r="S129" s="149" t="s">
        <v>363</v>
      </c>
      <c r="T129" s="149"/>
      <c r="U129" s="151"/>
      <c r="V129" s="152"/>
      <c r="W129" s="153">
        <v>22950000</v>
      </c>
      <c r="X129" s="154"/>
      <c r="Y129" s="155">
        <v>1</v>
      </c>
      <c r="Z129" s="153">
        <v>2550000</v>
      </c>
      <c r="AA129" s="311">
        <f t="shared" si="2"/>
        <v>25500000</v>
      </c>
      <c r="AB129" s="344">
        <v>24055000</v>
      </c>
      <c r="AC129" s="413">
        <v>44271</v>
      </c>
      <c r="AD129" s="157">
        <v>44273</v>
      </c>
      <c r="AE129" s="157">
        <v>44578</v>
      </c>
      <c r="AF129" s="208">
        <v>307</v>
      </c>
      <c r="AG129" s="208">
        <v>1</v>
      </c>
      <c r="AH129" s="158">
        <v>30</v>
      </c>
      <c r="AI129" s="159"/>
      <c r="AJ129" s="262"/>
      <c r="AK129" s="262"/>
      <c r="AL129" s="262"/>
      <c r="AM129" s="208"/>
      <c r="AN129" s="208" t="s">
        <v>1354</v>
      </c>
      <c r="AO129" s="208"/>
      <c r="AP129" s="208"/>
      <c r="AQ129" s="160">
        <f t="shared" si="3"/>
        <v>0.94333333333333336</v>
      </c>
      <c r="AR129" s="241"/>
      <c r="AS129" s="241"/>
      <c r="AT129" s="241"/>
      <c r="AU129" s="241"/>
      <c r="AV129" s="241"/>
      <c r="AW129" s="241"/>
    </row>
    <row r="130" spans="1:49" s="263" customFormat="1" ht="27.9" customHeight="1" x14ac:dyDescent="0.3">
      <c r="A130" s="263">
        <v>1</v>
      </c>
      <c r="B130" s="138" t="s">
        <v>875</v>
      </c>
      <c r="C130" s="138">
        <v>2021</v>
      </c>
      <c r="D130" s="138" t="s">
        <v>872</v>
      </c>
      <c r="E130" s="139" t="s">
        <v>873</v>
      </c>
      <c r="F130" s="140" t="s">
        <v>90</v>
      </c>
      <c r="G130" s="141" t="s">
        <v>29</v>
      </c>
      <c r="H130" s="142" t="s">
        <v>111</v>
      </c>
      <c r="I130" s="143" t="s">
        <v>793</v>
      </c>
      <c r="J130" s="144" t="s">
        <v>85</v>
      </c>
      <c r="K130" s="191" t="s">
        <v>268</v>
      </c>
      <c r="L130" s="145">
        <v>57</v>
      </c>
      <c r="M130" s="146" t="str">
        <f>IF(ISERROR(VLOOKUP(L130,Proposito_programa!$C$2:$E$59,2,FALSE))," ",VLOOKUP(L130,Proposito_programa!$C$2:$E$59,2,FALSE))</f>
        <v>Gestión pública local</v>
      </c>
      <c r="N130" s="146" t="str">
        <f>IF(ISERROR(VLOOKUP(L130,Proposito_programa!$C$2:$E$59,3,FALSE))," ",VLOOKUP(L130,Proposito_programa!$C$2:$E$59,3,FALSE))</f>
        <v>Propósito 5: Construir Bogotá - Región con gobierno abierto, transparente y ciudadanía consciente</v>
      </c>
      <c r="O130" s="147">
        <v>1696</v>
      </c>
      <c r="P130" s="205"/>
      <c r="Q130" s="149">
        <v>174188</v>
      </c>
      <c r="R130" s="150" t="s">
        <v>1241</v>
      </c>
      <c r="S130" s="149" t="s">
        <v>363</v>
      </c>
      <c r="T130" s="149"/>
      <c r="U130" s="151"/>
      <c r="V130" s="152"/>
      <c r="W130" s="153">
        <v>22950000</v>
      </c>
      <c r="X130" s="154"/>
      <c r="Y130" s="155">
        <v>1</v>
      </c>
      <c r="Z130" s="153">
        <v>2550000</v>
      </c>
      <c r="AA130" s="311">
        <f t="shared" si="2"/>
        <v>25500000</v>
      </c>
      <c r="AB130" s="344">
        <v>21505000</v>
      </c>
      <c r="AC130" s="413">
        <v>44271</v>
      </c>
      <c r="AD130" s="157">
        <v>44273</v>
      </c>
      <c r="AE130" s="157">
        <v>44578</v>
      </c>
      <c r="AF130" s="208">
        <v>307</v>
      </c>
      <c r="AG130" s="208">
        <v>1</v>
      </c>
      <c r="AH130" s="158">
        <v>30</v>
      </c>
      <c r="AI130" s="159"/>
      <c r="AJ130" s="262"/>
      <c r="AK130" s="262"/>
      <c r="AL130" s="262"/>
      <c r="AM130" s="208"/>
      <c r="AN130" s="208" t="s">
        <v>1354</v>
      </c>
      <c r="AO130" s="208"/>
      <c r="AP130" s="208"/>
      <c r="AQ130" s="160">
        <f t="shared" si="3"/>
        <v>0.84333333333333338</v>
      </c>
      <c r="AR130" s="241"/>
      <c r="AS130" s="241"/>
      <c r="AT130" s="241"/>
      <c r="AU130" s="241"/>
      <c r="AV130" s="241"/>
      <c r="AW130" s="241"/>
    </row>
    <row r="131" spans="1:49" s="263" customFormat="1" ht="27.9" customHeight="1" x14ac:dyDescent="0.3">
      <c r="A131" s="263">
        <v>1</v>
      </c>
      <c r="B131" s="138" t="s">
        <v>876</v>
      </c>
      <c r="C131" s="138">
        <v>2021</v>
      </c>
      <c r="D131" s="138" t="s">
        <v>877</v>
      </c>
      <c r="E131" s="139" t="s">
        <v>878</v>
      </c>
      <c r="F131" s="140" t="s">
        <v>90</v>
      </c>
      <c r="G131" s="141" t="s">
        <v>29</v>
      </c>
      <c r="H131" s="142" t="s">
        <v>111</v>
      </c>
      <c r="I131" s="143" t="s">
        <v>879</v>
      </c>
      <c r="J131" s="144" t="s">
        <v>85</v>
      </c>
      <c r="K131" s="191" t="s">
        <v>268</v>
      </c>
      <c r="L131" s="145">
        <v>57</v>
      </c>
      <c r="M131" s="146" t="str">
        <f>IF(ISERROR(VLOOKUP(L131,Proposito_programa!$C$2:$E$59,2,FALSE))," ",VLOOKUP(L131,Proposito_programa!$C$2:$E$59,2,FALSE))</f>
        <v>Gestión pública local</v>
      </c>
      <c r="N131" s="146" t="str">
        <f>IF(ISERROR(VLOOKUP(L131,Proposito_programa!$C$2:$E$59,3,FALSE))," ",VLOOKUP(L131,Proposito_programa!$C$2:$E$59,3,FALSE))</f>
        <v>Propósito 5: Construir Bogotá - Región con gobierno abierto, transparente y ciudadanía consciente</v>
      </c>
      <c r="O131" s="147">
        <v>1696</v>
      </c>
      <c r="P131" s="205"/>
      <c r="Q131" s="149">
        <v>1023906225</v>
      </c>
      <c r="R131" s="150" t="s">
        <v>1242</v>
      </c>
      <c r="S131" s="149" t="s">
        <v>363</v>
      </c>
      <c r="T131" s="149"/>
      <c r="U131" s="151"/>
      <c r="V131" s="152"/>
      <c r="W131" s="153">
        <v>23400000</v>
      </c>
      <c r="X131" s="154"/>
      <c r="Y131" s="155"/>
      <c r="Z131" s="153"/>
      <c r="AA131" s="311">
        <f t="shared" si="2"/>
        <v>23400000</v>
      </c>
      <c r="AB131" s="344">
        <v>21840000</v>
      </c>
      <c r="AC131" s="413">
        <v>44271</v>
      </c>
      <c r="AD131" s="157">
        <v>44274</v>
      </c>
      <c r="AE131" s="157">
        <v>44548</v>
      </c>
      <c r="AF131" s="208">
        <v>274</v>
      </c>
      <c r="AG131" s="262"/>
      <c r="AH131" s="158"/>
      <c r="AI131" s="159"/>
      <c r="AJ131" s="262"/>
      <c r="AK131" s="262"/>
      <c r="AL131" s="262"/>
      <c r="AM131" s="208"/>
      <c r="AN131" s="208"/>
      <c r="AO131" s="208" t="s">
        <v>1354</v>
      </c>
      <c r="AP131" s="208"/>
      <c r="AQ131" s="160">
        <f t="shared" si="3"/>
        <v>0.93333333333333335</v>
      </c>
      <c r="AR131" s="241"/>
      <c r="AS131" s="241"/>
      <c r="AT131" s="241"/>
      <c r="AU131" s="241"/>
      <c r="AV131" s="241"/>
      <c r="AW131" s="241"/>
    </row>
    <row r="132" spans="1:49" s="263" customFormat="1" ht="27.9" customHeight="1" x14ac:dyDescent="0.3">
      <c r="A132" s="263">
        <v>1</v>
      </c>
      <c r="B132" s="138" t="s">
        <v>880</v>
      </c>
      <c r="C132" s="138">
        <v>2021</v>
      </c>
      <c r="D132" s="138" t="s">
        <v>877</v>
      </c>
      <c r="E132" s="139" t="s">
        <v>878</v>
      </c>
      <c r="F132" s="140" t="s">
        <v>90</v>
      </c>
      <c r="G132" s="141" t="s">
        <v>29</v>
      </c>
      <c r="H132" s="142" t="s">
        <v>111</v>
      </c>
      <c r="I132" s="143" t="s">
        <v>881</v>
      </c>
      <c r="J132" s="144" t="s">
        <v>85</v>
      </c>
      <c r="K132" s="191" t="s">
        <v>268</v>
      </c>
      <c r="L132" s="145">
        <v>57</v>
      </c>
      <c r="M132" s="146" t="str">
        <f>IF(ISERROR(VLOOKUP(L132,Proposito_programa!$C$2:$E$59,2,FALSE))," ",VLOOKUP(L132,Proposito_programa!$C$2:$E$59,2,FALSE))</f>
        <v>Gestión pública local</v>
      </c>
      <c r="N132" s="146" t="str">
        <f>IF(ISERROR(VLOOKUP(L132,Proposito_programa!$C$2:$E$59,3,FALSE))," ",VLOOKUP(L132,Proposito_programa!$C$2:$E$59,3,FALSE))</f>
        <v>Propósito 5: Construir Bogotá - Región con gobierno abierto, transparente y ciudadanía consciente</v>
      </c>
      <c r="O132" s="147">
        <v>1696</v>
      </c>
      <c r="P132" s="205"/>
      <c r="Q132" s="149">
        <v>1073606208</v>
      </c>
      <c r="R132" s="150" t="s">
        <v>1319</v>
      </c>
      <c r="S132" s="149" t="s">
        <v>363</v>
      </c>
      <c r="T132" s="149"/>
      <c r="U132" s="151"/>
      <c r="V132" s="152"/>
      <c r="W132" s="153">
        <v>23400000</v>
      </c>
      <c r="X132" s="154"/>
      <c r="Y132" s="155">
        <v>1</v>
      </c>
      <c r="Z132" s="153">
        <v>1300000</v>
      </c>
      <c r="AA132" s="311">
        <f t="shared" si="2"/>
        <v>24700000</v>
      </c>
      <c r="AB132" s="344">
        <v>21840000</v>
      </c>
      <c r="AC132" s="413">
        <v>44271</v>
      </c>
      <c r="AD132" s="157">
        <v>44274</v>
      </c>
      <c r="AE132" s="157">
        <v>44563</v>
      </c>
      <c r="AF132" s="208">
        <v>289</v>
      </c>
      <c r="AG132" s="208">
        <v>1</v>
      </c>
      <c r="AH132" s="158">
        <v>15</v>
      </c>
      <c r="AI132" s="159"/>
      <c r="AJ132" s="262"/>
      <c r="AK132" s="262"/>
      <c r="AL132" s="262"/>
      <c r="AM132" s="208"/>
      <c r="AN132" s="208" t="s">
        <v>1354</v>
      </c>
      <c r="AO132" s="208"/>
      <c r="AP132" s="208"/>
      <c r="AQ132" s="160">
        <f t="shared" si="3"/>
        <v>0.88421052631578945</v>
      </c>
      <c r="AR132" s="241"/>
      <c r="AS132" s="241"/>
      <c r="AT132" s="241"/>
      <c r="AU132" s="241"/>
      <c r="AV132" s="241"/>
      <c r="AW132" s="241"/>
    </row>
    <row r="133" spans="1:49" s="263" customFormat="1" ht="27.9" customHeight="1" x14ac:dyDescent="0.3">
      <c r="A133" s="263">
        <v>1</v>
      </c>
      <c r="B133" s="138" t="s">
        <v>882</v>
      </c>
      <c r="C133" s="138">
        <v>2021</v>
      </c>
      <c r="D133" s="138" t="s">
        <v>883</v>
      </c>
      <c r="E133" s="139" t="s">
        <v>884</v>
      </c>
      <c r="F133" s="140" t="s">
        <v>90</v>
      </c>
      <c r="G133" s="141" t="s">
        <v>29</v>
      </c>
      <c r="H133" s="142" t="s">
        <v>111</v>
      </c>
      <c r="I133" s="143" t="s">
        <v>885</v>
      </c>
      <c r="J133" s="144" t="s">
        <v>85</v>
      </c>
      <c r="K133" s="191" t="s">
        <v>268</v>
      </c>
      <c r="L133" s="145">
        <v>57</v>
      </c>
      <c r="M133" s="146" t="str">
        <f>IF(ISERROR(VLOOKUP(L133,Proposito_programa!$C$2:$E$59,2,FALSE))," ",VLOOKUP(L133,Proposito_programa!$C$2:$E$59,2,FALSE))</f>
        <v>Gestión pública local</v>
      </c>
      <c r="N133" s="146" t="str">
        <f>IF(ISERROR(VLOOKUP(L133,Proposito_programa!$C$2:$E$59,3,FALSE))," ",VLOOKUP(L133,Proposito_programa!$C$2:$E$59,3,FALSE))</f>
        <v>Propósito 5: Construir Bogotá - Región con gobierno abierto, transparente y ciudadanía consciente</v>
      </c>
      <c r="O133" s="147">
        <v>1696</v>
      </c>
      <c r="P133" s="205"/>
      <c r="Q133" s="149">
        <v>1033767652</v>
      </c>
      <c r="R133" s="150" t="s">
        <v>1243</v>
      </c>
      <c r="S133" s="149" t="s">
        <v>363</v>
      </c>
      <c r="T133" s="149"/>
      <c r="U133" s="151"/>
      <c r="V133" s="152"/>
      <c r="W133" s="153">
        <v>18630000</v>
      </c>
      <c r="X133" s="154"/>
      <c r="Y133" s="155"/>
      <c r="Z133" s="153"/>
      <c r="AA133" s="311">
        <f t="shared" si="2"/>
        <v>18630000</v>
      </c>
      <c r="AB133" s="344">
        <v>17043000</v>
      </c>
      <c r="AC133" s="413">
        <v>44273</v>
      </c>
      <c r="AD133" s="157">
        <v>44279</v>
      </c>
      <c r="AE133" s="157">
        <v>44553</v>
      </c>
      <c r="AF133" s="208">
        <v>274</v>
      </c>
      <c r="AG133" s="262"/>
      <c r="AH133" s="158"/>
      <c r="AI133" s="159"/>
      <c r="AJ133" s="262"/>
      <c r="AK133" s="262"/>
      <c r="AL133" s="262"/>
      <c r="AM133" s="208"/>
      <c r="AN133" s="208"/>
      <c r="AO133" s="208" t="s">
        <v>1354</v>
      </c>
      <c r="AP133" s="208"/>
      <c r="AQ133" s="160">
        <f t="shared" si="3"/>
        <v>0.91481481481481486</v>
      </c>
      <c r="AR133" s="241"/>
      <c r="AS133" s="241"/>
      <c r="AT133" s="241"/>
      <c r="AU133" s="241"/>
      <c r="AV133" s="241"/>
      <c r="AW133" s="241"/>
    </row>
    <row r="134" spans="1:49" s="263" customFormat="1" ht="27.9" customHeight="1" x14ac:dyDescent="0.3">
      <c r="A134" s="263">
        <v>1</v>
      </c>
      <c r="B134" s="138" t="s">
        <v>886</v>
      </c>
      <c r="C134" s="138">
        <v>2021</v>
      </c>
      <c r="D134" s="138" t="s">
        <v>887</v>
      </c>
      <c r="E134" s="139" t="s">
        <v>888</v>
      </c>
      <c r="F134" s="140" t="s">
        <v>90</v>
      </c>
      <c r="G134" s="141" t="s">
        <v>29</v>
      </c>
      <c r="H134" s="142" t="s">
        <v>111</v>
      </c>
      <c r="I134" s="143" t="s">
        <v>595</v>
      </c>
      <c r="J134" s="144" t="s">
        <v>85</v>
      </c>
      <c r="K134" s="191" t="s">
        <v>268</v>
      </c>
      <c r="L134" s="145">
        <v>57</v>
      </c>
      <c r="M134" s="146" t="str">
        <f>IF(ISERROR(VLOOKUP(L134,Proposito_programa!$C$2:$E$59,2,FALSE))," ",VLOOKUP(L134,Proposito_programa!$C$2:$E$59,2,FALSE))</f>
        <v>Gestión pública local</v>
      </c>
      <c r="N134" s="146" t="str">
        <f>IF(ISERROR(VLOOKUP(L134,Proposito_programa!$C$2:$E$59,3,FALSE))," ",VLOOKUP(L134,Proposito_programa!$C$2:$E$59,3,FALSE))</f>
        <v>Propósito 5: Construir Bogotá - Región con gobierno abierto, transparente y ciudadanía consciente</v>
      </c>
      <c r="O134" s="147">
        <v>1696</v>
      </c>
      <c r="P134" s="205"/>
      <c r="Q134" s="149">
        <v>80452901</v>
      </c>
      <c r="R134" s="150" t="s">
        <v>1244</v>
      </c>
      <c r="S134" s="149" t="s">
        <v>363</v>
      </c>
      <c r="T134" s="149"/>
      <c r="U134" s="151"/>
      <c r="V134" s="152"/>
      <c r="W134" s="153">
        <v>25500000</v>
      </c>
      <c r="X134" s="154"/>
      <c r="Y134" s="155"/>
      <c r="Z134" s="153"/>
      <c r="AA134" s="311">
        <f t="shared" si="2"/>
        <v>25500000</v>
      </c>
      <c r="AB134" s="344">
        <v>24055000</v>
      </c>
      <c r="AC134" s="413">
        <v>44272</v>
      </c>
      <c r="AD134" s="157">
        <v>44278</v>
      </c>
      <c r="AE134" s="157">
        <v>44583</v>
      </c>
      <c r="AF134" s="208">
        <v>305</v>
      </c>
      <c r="AG134" s="262"/>
      <c r="AH134" s="158"/>
      <c r="AI134" s="159"/>
      <c r="AJ134" s="262"/>
      <c r="AK134" s="262"/>
      <c r="AL134" s="262"/>
      <c r="AM134" s="208"/>
      <c r="AN134" s="208" t="s">
        <v>1354</v>
      </c>
      <c r="AO134" s="208"/>
      <c r="AP134" s="208"/>
      <c r="AQ134" s="160">
        <f t="shared" si="3"/>
        <v>0.94333333333333336</v>
      </c>
      <c r="AR134" s="241"/>
      <c r="AS134" s="241"/>
      <c r="AT134" s="241"/>
      <c r="AU134" s="241"/>
      <c r="AV134" s="241"/>
      <c r="AW134" s="241"/>
    </row>
    <row r="135" spans="1:49" s="263" customFormat="1" ht="27.9" customHeight="1" x14ac:dyDescent="0.3">
      <c r="A135" s="263">
        <v>1</v>
      </c>
      <c r="B135" s="138" t="s">
        <v>889</v>
      </c>
      <c r="C135" s="138">
        <v>2021</v>
      </c>
      <c r="D135" s="138" t="s">
        <v>890</v>
      </c>
      <c r="E135" s="139" t="s">
        <v>891</v>
      </c>
      <c r="F135" s="140" t="s">
        <v>90</v>
      </c>
      <c r="G135" s="141" t="s">
        <v>29</v>
      </c>
      <c r="H135" s="142" t="s">
        <v>111</v>
      </c>
      <c r="I135" s="143" t="s">
        <v>550</v>
      </c>
      <c r="J135" s="144" t="s">
        <v>85</v>
      </c>
      <c r="K135" s="191" t="s">
        <v>268</v>
      </c>
      <c r="L135" s="145">
        <v>57</v>
      </c>
      <c r="M135" s="146" t="str">
        <f>IF(ISERROR(VLOOKUP(L135,Proposito_programa!$C$2:$E$59,2,FALSE))," ",VLOOKUP(L135,Proposito_programa!$C$2:$E$59,2,FALSE))</f>
        <v>Gestión pública local</v>
      </c>
      <c r="N135" s="146" t="str">
        <f>IF(ISERROR(VLOOKUP(L135,Proposito_programa!$C$2:$E$59,3,FALSE))," ",VLOOKUP(L135,Proposito_programa!$C$2:$E$59,3,FALSE))</f>
        <v>Propósito 5: Construir Bogotá - Región con gobierno abierto, transparente y ciudadanía consciente</v>
      </c>
      <c r="O135" s="147">
        <v>1696</v>
      </c>
      <c r="P135" s="205"/>
      <c r="Q135" s="149">
        <v>80804748</v>
      </c>
      <c r="R135" s="150" t="s">
        <v>1245</v>
      </c>
      <c r="S135" s="149" t="s">
        <v>363</v>
      </c>
      <c r="T135" s="149"/>
      <c r="U135" s="151"/>
      <c r="V135" s="152"/>
      <c r="W135" s="153">
        <v>25500000</v>
      </c>
      <c r="X135" s="154"/>
      <c r="Y135" s="155"/>
      <c r="Z135" s="153"/>
      <c r="AA135" s="311">
        <f t="shared" si="2"/>
        <v>25500000</v>
      </c>
      <c r="AB135" s="344">
        <v>15980000</v>
      </c>
      <c r="AC135" s="413">
        <v>44272</v>
      </c>
      <c r="AD135" s="157">
        <v>44278</v>
      </c>
      <c r="AE135" s="157">
        <v>44470</v>
      </c>
      <c r="AF135" s="208">
        <v>192</v>
      </c>
      <c r="AG135" s="262"/>
      <c r="AH135" s="158"/>
      <c r="AI135" s="159"/>
      <c r="AJ135" s="262"/>
      <c r="AK135" s="262"/>
      <c r="AL135" s="262"/>
      <c r="AM135" s="208"/>
      <c r="AN135" s="208"/>
      <c r="AO135" s="208" t="s">
        <v>1354</v>
      </c>
      <c r="AP135" s="208"/>
      <c r="AQ135" s="160">
        <f t="shared" si="3"/>
        <v>0.62666666666666671</v>
      </c>
      <c r="AR135" s="241"/>
      <c r="AS135" s="241"/>
      <c r="AT135" s="241"/>
      <c r="AU135" s="241"/>
      <c r="AV135" s="241"/>
      <c r="AW135" s="241"/>
    </row>
    <row r="136" spans="1:49" s="263" customFormat="1" ht="27.9" customHeight="1" x14ac:dyDescent="0.3">
      <c r="A136" s="263">
        <v>1</v>
      </c>
      <c r="B136" s="138" t="s">
        <v>892</v>
      </c>
      <c r="C136" s="138">
        <v>2021</v>
      </c>
      <c r="D136" s="138" t="s">
        <v>893</v>
      </c>
      <c r="E136" s="139" t="s">
        <v>894</v>
      </c>
      <c r="F136" s="140" t="s">
        <v>55</v>
      </c>
      <c r="G136" s="141" t="s">
        <v>29</v>
      </c>
      <c r="H136" s="142" t="s">
        <v>112</v>
      </c>
      <c r="I136" s="143" t="s">
        <v>895</v>
      </c>
      <c r="J136" s="144" t="s">
        <v>84</v>
      </c>
      <c r="K136" s="191" t="s">
        <v>268</v>
      </c>
      <c r="L136" s="145" t="s">
        <v>115</v>
      </c>
      <c r="M136" s="146" t="str">
        <f>IF(ISERROR(VLOOKUP(L136,Proposito_programa!$C$2:$E$59,2,FALSE))," ",VLOOKUP(L136,Proposito_programa!$C$2:$E$59,2,FALSE))</f>
        <v xml:space="preserve"> </v>
      </c>
      <c r="N136" s="146" t="str">
        <f>IF(ISERROR(VLOOKUP(L136,Proposito_programa!$C$2:$E$59,3,FALSE))," ",VLOOKUP(L136,Proposito_programa!$C$2:$E$59,3,FALSE))</f>
        <v xml:space="preserve"> </v>
      </c>
      <c r="O136" s="147"/>
      <c r="P136" s="205"/>
      <c r="Q136" s="149">
        <v>80419747</v>
      </c>
      <c r="R136" s="150" t="s">
        <v>1246</v>
      </c>
      <c r="S136" s="149" t="s">
        <v>363</v>
      </c>
      <c r="T136" s="149"/>
      <c r="U136" s="151"/>
      <c r="V136" s="152"/>
      <c r="W136" s="153">
        <v>3570000</v>
      </c>
      <c r="X136" s="154"/>
      <c r="Y136" s="155"/>
      <c r="Z136" s="153"/>
      <c r="AA136" s="311">
        <f t="shared" si="2"/>
        <v>3570000</v>
      </c>
      <c r="AB136" s="344">
        <v>3570000</v>
      </c>
      <c r="AC136" s="413">
        <v>44272</v>
      </c>
      <c r="AD136" s="157">
        <v>44274</v>
      </c>
      <c r="AE136" s="157">
        <v>44638</v>
      </c>
      <c r="AF136" s="208">
        <v>364</v>
      </c>
      <c r="AG136" s="262"/>
      <c r="AH136" s="158"/>
      <c r="AI136" s="159"/>
      <c r="AJ136" s="262"/>
      <c r="AK136" s="262"/>
      <c r="AL136" s="262"/>
      <c r="AM136" s="208"/>
      <c r="AN136" s="208" t="s">
        <v>1354</v>
      </c>
      <c r="AO136" s="208"/>
      <c r="AP136" s="208"/>
      <c r="AQ136" s="160">
        <f t="shared" si="3"/>
        <v>1</v>
      </c>
      <c r="AR136" s="241"/>
      <c r="AS136" s="241"/>
      <c r="AT136" s="241"/>
      <c r="AU136" s="241"/>
      <c r="AV136" s="241"/>
      <c r="AW136" s="241"/>
    </row>
    <row r="137" spans="1:49" s="263" customFormat="1" ht="27.9" customHeight="1" x14ac:dyDescent="0.3">
      <c r="A137" s="263">
        <v>1</v>
      </c>
      <c r="B137" s="138" t="s">
        <v>896</v>
      </c>
      <c r="C137" s="138">
        <v>2021</v>
      </c>
      <c r="D137" s="138" t="s">
        <v>897</v>
      </c>
      <c r="E137" s="139" t="s">
        <v>1357</v>
      </c>
      <c r="F137" s="140" t="s">
        <v>90</v>
      </c>
      <c r="G137" s="141" t="s">
        <v>29</v>
      </c>
      <c r="H137" s="142" t="s">
        <v>111</v>
      </c>
      <c r="I137" s="143" t="s">
        <v>898</v>
      </c>
      <c r="J137" s="144" t="s">
        <v>85</v>
      </c>
      <c r="K137" s="191" t="s">
        <v>268</v>
      </c>
      <c r="L137" s="145">
        <v>57</v>
      </c>
      <c r="M137" s="146" t="str">
        <f>IF(ISERROR(VLOOKUP(L137,Proposito_programa!$C$2:$E$59,2,FALSE))," ",VLOOKUP(L137,Proposito_programa!$C$2:$E$59,2,FALSE))</f>
        <v>Gestión pública local</v>
      </c>
      <c r="N137" s="146" t="str">
        <f>IF(ISERROR(VLOOKUP(L137,Proposito_programa!$C$2:$E$59,3,FALSE))," ",VLOOKUP(L137,Proposito_programa!$C$2:$E$59,3,FALSE))</f>
        <v>Propósito 5: Construir Bogotá - Región con gobierno abierto, transparente y ciudadanía consciente</v>
      </c>
      <c r="O137" s="147">
        <v>1696</v>
      </c>
      <c r="P137" s="205"/>
      <c r="Q137" s="149">
        <v>19230696</v>
      </c>
      <c r="R137" s="150" t="s">
        <v>1247</v>
      </c>
      <c r="S137" s="149" t="s">
        <v>363</v>
      </c>
      <c r="T137" s="149"/>
      <c r="U137" s="151"/>
      <c r="V137" s="152"/>
      <c r="W137" s="153">
        <v>18630000</v>
      </c>
      <c r="X137" s="154"/>
      <c r="Y137" s="155"/>
      <c r="Z137" s="153"/>
      <c r="AA137" s="311">
        <f t="shared" si="2"/>
        <v>18630000</v>
      </c>
      <c r="AB137" s="344">
        <v>6486000</v>
      </c>
      <c r="AC137" s="414">
        <v>44309</v>
      </c>
      <c r="AD137" s="214">
        <v>44313</v>
      </c>
      <c r="AE137" s="214">
        <v>44587</v>
      </c>
      <c r="AF137" s="207">
        <f t="shared" ref="AF137" si="4">AE137-AD137</f>
        <v>274</v>
      </c>
      <c r="AG137" s="262"/>
      <c r="AH137" s="158"/>
      <c r="AI137" s="159"/>
      <c r="AJ137" s="262"/>
      <c r="AK137" s="262"/>
      <c r="AL137" s="262"/>
      <c r="AM137" s="208"/>
      <c r="AN137" s="208" t="s">
        <v>1354</v>
      </c>
      <c r="AO137" s="208"/>
      <c r="AP137" s="208"/>
      <c r="AQ137" s="160">
        <f t="shared" si="3"/>
        <v>0.34814814814814815</v>
      </c>
      <c r="AR137" s="241"/>
      <c r="AS137" s="241"/>
      <c r="AT137" s="241"/>
      <c r="AU137" s="241"/>
      <c r="AV137" s="241"/>
      <c r="AW137" s="241"/>
    </row>
    <row r="138" spans="1:49" s="263" customFormat="1" ht="27.9" customHeight="1" x14ac:dyDescent="0.3">
      <c r="A138" s="263">
        <v>1</v>
      </c>
      <c r="B138" s="138" t="s">
        <v>899</v>
      </c>
      <c r="C138" s="138">
        <v>2021</v>
      </c>
      <c r="D138" s="138" t="s">
        <v>900</v>
      </c>
      <c r="E138" s="139" t="s">
        <v>901</v>
      </c>
      <c r="F138" s="140" t="s">
        <v>90</v>
      </c>
      <c r="G138" s="141" t="s">
        <v>29</v>
      </c>
      <c r="H138" s="142" t="s">
        <v>111</v>
      </c>
      <c r="I138" s="143" t="s">
        <v>902</v>
      </c>
      <c r="J138" s="144" t="s">
        <v>85</v>
      </c>
      <c r="K138" s="191" t="s">
        <v>268</v>
      </c>
      <c r="L138" s="145">
        <v>57</v>
      </c>
      <c r="M138" s="146" t="str">
        <f>IF(ISERROR(VLOOKUP(L138,Proposito_programa!$C$2:$E$59,2,FALSE))," ",VLOOKUP(L138,Proposito_programa!$C$2:$E$59,2,FALSE))</f>
        <v>Gestión pública local</v>
      </c>
      <c r="N138" s="146" t="str">
        <f>IF(ISERROR(VLOOKUP(L138,Proposito_programa!$C$2:$E$59,3,FALSE))," ",VLOOKUP(L138,Proposito_programa!$C$2:$E$59,3,FALSE))</f>
        <v>Propósito 5: Construir Bogotá - Región con gobierno abierto, transparente y ciudadanía consciente</v>
      </c>
      <c r="O138" s="147">
        <v>1696</v>
      </c>
      <c r="P138" s="205"/>
      <c r="Q138" s="149">
        <v>1007395591</v>
      </c>
      <c r="R138" s="150" t="s">
        <v>1248</v>
      </c>
      <c r="S138" s="149" t="s">
        <v>363</v>
      </c>
      <c r="T138" s="149"/>
      <c r="U138" s="151"/>
      <c r="V138" s="152"/>
      <c r="W138" s="153">
        <v>23400000</v>
      </c>
      <c r="X138" s="154"/>
      <c r="Y138" s="155"/>
      <c r="Z138" s="153"/>
      <c r="AA138" s="311">
        <f>+W138+X138+Z138</f>
        <v>23400000</v>
      </c>
      <c r="AB138" s="344">
        <v>21493333</v>
      </c>
      <c r="AC138" s="413">
        <v>44274</v>
      </c>
      <c r="AD138" s="157">
        <v>44278</v>
      </c>
      <c r="AE138" s="157">
        <v>44552</v>
      </c>
      <c r="AF138" s="208">
        <v>274</v>
      </c>
      <c r="AG138" s="262"/>
      <c r="AH138" s="158"/>
      <c r="AI138" s="159"/>
      <c r="AJ138" s="262"/>
      <c r="AK138" s="262"/>
      <c r="AL138" s="262"/>
      <c r="AM138" s="208"/>
      <c r="AN138" s="208"/>
      <c r="AO138" s="208" t="s">
        <v>1354</v>
      </c>
      <c r="AP138" s="208"/>
      <c r="AQ138" s="160">
        <f t="shared" si="3"/>
        <v>0.91851850427350423</v>
      </c>
      <c r="AR138" s="241"/>
      <c r="AS138" s="241"/>
      <c r="AT138" s="241"/>
      <c r="AU138" s="241"/>
      <c r="AV138" s="241"/>
      <c r="AW138" s="241"/>
    </row>
    <row r="139" spans="1:49" s="263" customFormat="1" ht="27.9" customHeight="1" x14ac:dyDescent="0.3">
      <c r="A139" s="263">
        <v>1</v>
      </c>
      <c r="B139" s="138" t="s">
        <v>903</v>
      </c>
      <c r="C139" s="138">
        <v>2021</v>
      </c>
      <c r="D139" s="138" t="s">
        <v>904</v>
      </c>
      <c r="E139" s="139" t="s">
        <v>905</v>
      </c>
      <c r="F139" s="140" t="s">
        <v>90</v>
      </c>
      <c r="G139" s="141" t="s">
        <v>29</v>
      </c>
      <c r="H139" s="142" t="s">
        <v>111</v>
      </c>
      <c r="I139" s="143" t="s">
        <v>906</v>
      </c>
      <c r="J139" s="144" t="s">
        <v>85</v>
      </c>
      <c r="K139" s="191" t="s">
        <v>268</v>
      </c>
      <c r="L139" s="145">
        <v>1</v>
      </c>
      <c r="M139" s="146" t="str">
        <f>IF(ISERROR(VLOOKUP(L139,Proposito_programa!$C$2:$E$59,2,FALSE))," ",VLOOKUP(L139,Proposito_programa!$C$2:$E$59,2,FALSE))</f>
        <v>Subsidios y transferencias para la equidad</v>
      </c>
      <c r="N139" s="392" t="str">
        <f>IF(ISERROR(VLOOKUP(L139,[11]Proposito_programa!$C$2:$E$59,3,FALSE))," ",VLOOKUP(L139,[11]Proposito_programa!$C$2:$E$59,3,FALSE))</f>
        <v>Propósito 1: Hacer un nuevo contrato social para incrementar la inclusión social, productiva y política</v>
      </c>
      <c r="O139" s="147">
        <v>1583</v>
      </c>
      <c r="P139" s="205"/>
      <c r="Q139" s="149">
        <v>1016101268</v>
      </c>
      <c r="R139" s="150" t="s">
        <v>1249</v>
      </c>
      <c r="S139" s="149" t="s">
        <v>363</v>
      </c>
      <c r="T139" s="149"/>
      <c r="U139" s="151"/>
      <c r="V139" s="152"/>
      <c r="W139" s="153">
        <v>39285000</v>
      </c>
      <c r="X139" s="154"/>
      <c r="Y139" s="155">
        <v>1</v>
      </c>
      <c r="Z139" s="153">
        <v>2182500</v>
      </c>
      <c r="AA139" s="311">
        <f t="shared" si="2"/>
        <v>41467500</v>
      </c>
      <c r="AB139" s="344">
        <v>41031000</v>
      </c>
      <c r="AC139" s="413">
        <v>44273</v>
      </c>
      <c r="AD139" s="157">
        <v>44274</v>
      </c>
      <c r="AE139" s="157">
        <v>44563</v>
      </c>
      <c r="AF139" s="208">
        <v>289</v>
      </c>
      <c r="AG139" s="208">
        <v>1</v>
      </c>
      <c r="AH139" s="158">
        <v>15</v>
      </c>
      <c r="AI139" s="159"/>
      <c r="AJ139" s="262"/>
      <c r="AK139" s="262"/>
      <c r="AL139" s="262"/>
      <c r="AM139" s="208"/>
      <c r="AN139" s="208" t="s">
        <v>1354</v>
      </c>
      <c r="AO139" s="208"/>
      <c r="AP139" s="208"/>
      <c r="AQ139" s="160">
        <f t="shared" si="3"/>
        <v>0.98947368421052628</v>
      </c>
      <c r="AR139" s="241"/>
      <c r="AS139" s="241"/>
      <c r="AT139" s="241"/>
      <c r="AU139" s="241"/>
      <c r="AV139" s="241"/>
      <c r="AW139" s="241"/>
    </row>
    <row r="140" spans="1:49" s="263" customFormat="1" ht="27.9" customHeight="1" x14ac:dyDescent="0.3">
      <c r="A140" s="263">
        <v>1</v>
      </c>
      <c r="B140" s="138" t="s">
        <v>907</v>
      </c>
      <c r="C140" s="138">
        <v>2021</v>
      </c>
      <c r="D140" s="138" t="s">
        <v>908</v>
      </c>
      <c r="E140" s="139" t="s">
        <v>909</v>
      </c>
      <c r="F140" s="140" t="s">
        <v>90</v>
      </c>
      <c r="G140" s="141" t="s">
        <v>29</v>
      </c>
      <c r="H140" s="142" t="s">
        <v>111</v>
      </c>
      <c r="I140" s="143" t="s">
        <v>595</v>
      </c>
      <c r="J140" s="144" t="s">
        <v>85</v>
      </c>
      <c r="K140" s="220" t="s">
        <v>268</v>
      </c>
      <c r="L140" s="145">
        <v>57</v>
      </c>
      <c r="M140" s="146" t="str">
        <f>IF(ISERROR(VLOOKUP(L140,Proposito_programa!$C$2:$E$59,2,FALSE))," ",VLOOKUP(L140,Proposito_programa!$C$2:$E$59,2,FALSE))</f>
        <v>Gestión pública local</v>
      </c>
      <c r="N140" s="146" t="str">
        <f>IF(ISERROR(VLOOKUP(L140,Proposito_programa!$C$2:$E$59,3,FALSE))," ",VLOOKUP(L140,Proposito_programa!$C$2:$E$59,3,FALSE))</f>
        <v>Propósito 5: Construir Bogotá - Región con gobierno abierto, transparente y ciudadanía consciente</v>
      </c>
      <c r="O140" s="147">
        <v>1696</v>
      </c>
      <c r="P140" s="148"/>
      <c r="Q140" s="149">
        <v>1069230738</v>
      </c>
      <c r="R140" s="150" t="s">
        <v>1250</v>
      </c>
      <c r="S140" s="149" t="s">
        <v>363</v>
      </c>
      <c r="T140" s="149"/>
      <c r="U140" s="151"/>
      <c r="V140" s="152"/>
      <c r="W140" s="153">
        <v>25500000</v>
      </c>
      <c r="X140" s="154"/>
      <c r="Y140" s="155"/>
      <c r="Z140" s="153"/>
      <c r="AA140" s="311">
        <f t="shared" si="2"/>
        <v>25500000</v>
      </c>
      <c r="AB140" s="344">
        <v>23375000</v>
      </c>
      <c r="AC140" s="413">
        <v>44274</v>
      </c>
      <c r="AD140" s="157">
        <v>44281</v>
      </c>
      <c r="AE140" s="157">
        <v>44586</v>
      </c>
      <c r="AF140" s="208">
        <v>305</v>
      </c>
      <c r="AG140" s="262"/>
      <c r="AH140" s="158"/>
      <c r="AI140" s="159"/>
      <c r="AJ140" s="262"/>
      <c r="AK140" s="262"/>
      <c r="AL140" s="262"/>
      <c r="AM140" s="208"/>
      <c r="AN140" s="208" t="s">
        <v>1354</v>
      </c>
      <c r="AO140" s="208"/>
      <c r="AP140" s="208"/>
      <c r="AQ140" s="160">
        <f t="shared" si="3"/>
        <v>0.91666666666666663</v>
      </c>
      <c r="AR140" s="241"/>
      <c r="AS140" s="241"/>
      <c r="AT140" s="241"/>
      <c r="AU140" s="241"/>
      <c r="AV140" s="241"/>
      <c r="AW140" s="241"/>
    </row>
    <row r="141" spans="1:49" s="263" customFormat="1" ht="27.9" customHeight="1" x14ac:dyDescent="0.3">
      <c r="A141" s="263">
        <v>1</v>
      </c>
      <c r="B141" s="138" t="s">
        <v>910</v>
      </c>
      <c r="C141" s="138">
        <v>2021</v>
      </c>
      <c r="D141" s="138" t="s">
        <v>911</v>
      </c>
      <c r="E141" s="139" t="s">
        <v>912</v>
      </c>
      <c r="F141" s="140" t="s">
        <v>90</v>
      </c>
      <c r="G141" s="141" t="s">
        <v>29</v>
      </c>
      <c r="H141" s="142" t="s">
        <v>111</v>
      </c>
      <c r="I141" s="143" t="s">
        <v>879</v>
      </c>
      <c r="J141" s="144" t="s">
        <v>85</v>
      </c>
      <c r="K141" s="191" t="s">
        <v>268</v>
      </c>
      <c r="L141" s="145">
        <v>57</v>
      </c>
      <c r="M141" s="146" t="str">
        <f>IF(ISERROR(VLOOKUP(L141,Proposito_programa!$C$2:$E$59,2,FALSE))," ",VLOOKUP(L141,Proposito_programa!$C$2:$E$59,2,FALSE))</f>
        <v>Gestión pública local</v>
      </c>
      <c r="N141" s="146" t="str">
        <f>IF(ISERROR(VLOOKUP(L141,Proposito_programa!$C$2:$E$59,3,FALSE))," ",VLOOKUP(L141,Proposito_programa!$C$2:$E$59,3,FALSE))</f>
        <v>Propósito 5: Construir Bogotá - Región con gobierno abierto, transparente y ciudadanía consciente</v>
      </c>
      <c r="O141" s="147">
        <v>1696</v>
      </c>
      <c r="P141" s="205"/>
      <c r="Q141" s="149">
        <v>1030671895</v>
      </c>
      <c r="R141" s="150" t="s">
        <v>1251</v>
      </c>
      <c r="S141" s="149" t="s">
        <v>363</v>
      </c>
      <c r="T141" s="149"/>
      <c r="U141" s="151"/>
      <c r="V141" s="152"/>
      <c r="W141" s="153">
        <v>23400000</v>
      </c>
      <c r="X141" s="154"/>
      <c r="Y141" s="155"/>
      <c r="Z141" s="153"/>
      <c r="AA141" s="311">
        <f t="shared" si="2"/>
        <v>23400000</v>
      </c>
      <c r="AB141" s="344">
        <v>21233333</v>
      </c>
      <c r="AC141" s="413">
        <v>44279</v>
      </c>
      <c r="AD141" s="157">
        <v>44281</v>
      </c>
      <c r="AE141" s="157">
        <v>44555</v>
      </c>
      <c r="AF141" s="208">
        <v>274</v>
      </c>
      <c r="AG141" s="262"/>
      <c r="AH141" s="158"/>
      <c r="AI141" s="159"/>
      <c r="AJ141" s="262"/>
      <c r="AK141" s="262"/>
      <c r="AL141" s="262"/>
      <c r="AM141" s="208"/>
      <c r="AN141" s="208"/>
      <c r="AO141" s="208" t="s">
        <v>1354</v>
      </c>
      <c r="AP141" s="208"/>
      <c r="AQ141" s="160">
        <f t="shared" si="3"/>
        <v>0.90740739316239316</v>
      </c>
      <c r="AR141" s="241"/>
      <c r="AS141" s="241"/>
      <c r="AT141" s="241"/>
      <c r="AU141" s="241"/>
      <c r="AV141" s="241"/>
      <c r="AW141" s="241"/>
    </row>
    <row r="142" spans="1:49" s="263" customFormat="1" ht="27.9" customHeight="1" x14ac:dyDescent="0.3">
      <c r="A142" s="263">
        <v>1</v>
      </c>
      <c r="B142" s="138" t="s">
        <v>913</v>
      </c>
      <c r="C142" s="138">
        <v>2021</v>
      </c>
      <c r="D142" s="138" t="s">
        <v>791</v>
      </c>
      <c r="E142" s="139" t="s">
        <v>792</v>
      </c>
      <c r="F142" s="140" t="s">
        <v>90</v>
      </c>
      <c r="G142" s="141" t="s">
        <v>29</v>
      </c>
      <c r="H142" s="142" t="s">
        <v>111</v>
      </c>
      <c r="I142" s="143" t="s">
        <v>793</v>
      </c>
      <c r="J142" s="144" t="s">
        <v>85</v>
      </c>
      <c r="K142" s="191" t="s">
        <v>268</v>
      </c>
      <c r="L142" s="145">
        <v>57</v>
      </c>
      <c r="M142" s="146" t="str">
        <f>IF(ISERROR(VLOOKUP(L142,Proposito_programa!$C$2:$E$59,2,FALSE))," ",VLOOKUP(L142,Proposito_programa!$C$2:$E$59,2,FALSE))</f>
        <v>Gestión pública local</v>
      </c>
      <c r="N142" s="146" t="str">
        <f>IF(ISERROR(VLOOKUP(L142,Proposito_programa!$C$2:$E$59,3,FALSE))," ",VLOOKUP(L142,Proposito_programa!$C$2:$E$59,3,FALSE))</f>
        <v>Propósito 5: Construir Bogotá - Región con gobierno abierto, transparente y ciudadanía consciente</v>
      </c>
      <c r="O142" s="147">
        <v>1696</v>
      </c>
      <c r="P142" s="205"/>
      <c r="Q142" s="149">
        <v>80380149</v>
      </c>
      <c r="R142" s="150" t="s">
        <v>1320</v>
      </c>
      <c r="S142" s="149" t="s">
        <v>363</v>
      </c>
      <c r="T142" s="149"/>
      <c r="U142" s="151"/>
      <c r="V142" s="152"/>
      <c r="W142" s="153">
        <v>22950000</v>
      </c>
      <c r="X142" s="154"/>
      <c r="Y142" s="155">
        <v>1</v>
      </c>
      <c r="Z142" s="153">
        <v>2550000</v>
      </c>
      <c r="AA142" s="311">
        <f t="shared" si="2"/>
        <v>25500000</v>
      </c>
      <c r="AB142" s="344">
        <v>23375000</v>
      </c>
      <c r="AC142" s="413">
        <v>44280</v>
      </c>
      <c r="AD142" s="157">
        <v>44281</v>
      </c>
      <c r="AE142" s="157">
        <v>44586</v>
      </c>
      <c r="AF142" s="208">
        <v>305</v>
      </c>
      <c r="AG142" s="208">
        <v>1</v>
      </c>
      <c r="AH142" s="158">
        <v>30</v>
      </c>
      <c r="AI142" s="159"/>
      <c r="AJ142" s="262"/>
      <c r="AK142" s="262"/>
      <c r="AL142" s="262"/>
      <c r="AM142" s="208"/>
      <c r="AN142" s="208" t="s">
        <v>1354</v>
      </c>
      <c r="AO142" s="208"/>
      <c r="AP142" s="208"/>
      <c r="AQ142" s="160">
        <f t="shared" si="3"/>
        <v>0.91666666666666663</v>
      </c>
      <c r="AR142" s="241"/>
      <c r="AS142" s="241"/>
      <c r="AT142" s="241"/>
      <c r="AU142" s="241"/>
      <c r="AV142" s="241"/>
      <c r="AW142" s="241"/>
    </row>
    <row r="143" spans="1:49" s="263" customFormat="1" ht="27.9" customHeight="1" x14ac:dyDescent="0.3">
      <c r="A143" s="263">
        <v>1</v>
      </c>
      <c r="B143" s="138" t="s">
        <v>914</v>
      </c>
      <c r="C143" s="138">
        <v>2021</v>
      </c>
      <c r="D143" s="138" t="s">
        <v>915</v>
      </c>
      <c r="E143" s="139" t="s">
        <v>916</v>
      </c>
      <c r="F143" s="140" t="s">
        <v>90</v>
      </c>
      <c r="G143" s="141" t="s">
        <v>29</v>
      </c>
      <c r="H143" s="142" t="s">
        <v>111</v>
      </c>
      <c r="I143" s="143" t="s">
        <v>917</v>
      </c>
      <c r="J143" s="144" t="s">
        <v>85</v>
      </c>
      <c r="K143" s="191" t="s">
        <v>268</v>
      </c>
      <c r="L143" s="145">
        <v>23</v>
      </c>
      <c r="M143" s="146" t="str">
        <f>IF(ISERROR(VLOOKUP(L143,Proposito_programa!$C$2:$E$59,2,FALSE))," ",VLOOKUP(L143,Proposito_programa!$C$2:$E$59,2,FALSE))</f>
        <v>Bogotá rural</v>
      </c>
      <c r="N143" s="392" t="str">
        <f>IF(ISERROR(VLOOKUP(L143,[11]Proposito_programa!$C$2:$E$59,3,FALSE))," ",VLOOKUP(L143,[11]Proposito_programa!$C$2:$E$59,3,FALSE))</f>
        <v>Propósito 1: Hacer un nuevo contrato social para incrementar la inclusión social, productiva y política</v>
      </c>
      <c r="O143" s="147">
        <v>1634</v>
      </c>
      <c r="P143" s="205"/>
      <c r="Q143" s="149">
        <v>1136888698</v>
      </c>
      <c r="R143" s="150" t="s">
        <v>1252</v>
      </c>
      <c r="S143" s="149" t="s">
        <v>363</v>
      </c>
      <c r="T143" s="149"/>
      <c r="U143" s="151"/>
      <c r="V143" s="152"/>
      <c r="W143" s="153">
        <v>26000000</v>
      </c>
      <c r="X143" s="154"/>
      <c r="Y143" s="155"/>
      <c r="Z143" s="153"/>
      <c r="AA143" s="311">
        <f t="shared" ref="AA143:AA247" si="5">+W143+X143+Z143</f>
        <v>26000000</v>
      </c>
      <c r="AB143" s="344">
        <v>23400000</v>
      </c>
      <c r="AC143" s="413">
        <v>44281</v>
      </c>
      <c r="AD143" s="157">
        <v>44286</v>
      </c>
      <c r="AE143" s="157">
        <v>44591</v>
      </c>
      <c r="AF143" s="208">
        <v>305</v>
      </c>
      <c r="AG143" s="262"/>
      <c r="AH143" s="158"/>
      <c r="AI143" s="159"/>
      <c r="AJ143" s="262"/>
      <c r="AK143" s="262"/>
      <c r="AL143" s="262"/>
      <c r="AM143" s="208"/>
      <c r="AN143" s="208" t="s">
        <v>1354</v>
      </c>
      <c r="AO143" s="208"/>
      <c r="AP143" s="208"/>
      <c r="AQ143" s="160">
        <f t="shared" ref="AQ143:AQ206" si="6">IF(ISERROR(AB143/AA143),"-",(AB143/AA143))</f>
        <v>0.9</v>
      </c>
      <c r="AR143" s="241"/>
      <c r="AS143" s="241"/>
      <c r="AT143" s="241"/>
      <c r="AU143" s="241"/>
      <c r="AV143" s="241"/>
      <c r="AW143" s="241"/>
    </row>
    <row r="144" spans="1:49" s="263" customFormat="1" ht="27.9" customHeight="1" x14ac:dyDescent="0.3">
      <c r="A144" s="263">
        <v>1</v>
      </c>
      <c r="B144" s="138" t="s">
        <v>918</v>
      </c>
      <c r="C144" s="138">
        <v>2021</v>
      </c>
      <c r="D144" s="138" t="s">
        <v>919</v>
      </c>
      <c r="E144" s="139" t="s">
        <v>920</v>
      </c>
      <c r="F144" s="140" t="s">
        <v>88</v>
      </c>
      <c r="G144" s="141" t="s">
        <v>86</v>
      </c>
      <c r="H144" s="142" t="s">
        <v>115</v>
      </c>
      <c r="I144" s="143" t="s">
        <v>921</v>
      </c>
      <c r="J144" s="144" t="s">
        <v>85</v>
      </c>
      <c r="K144" s="191" t="s">
        <v>268</v>
      </c>
      <c r="L144" s="145">
        <v>49</v>
      </c>
      <c r="M144" s="146" t="str">
        <f>IF(ISERROR(VLOOKUP(L144,Proposito_programa!$C$2:$E$59,2,FALSE))," ",VLOOKUP(L144,Proposito_programa!$C$2:$E$59,2,FALSE))</f>
        <v>Movilidad segura, sostenible y accesible</v>
      </c>
      <c r="N144" s="390" t="str">
        <f>IF(ISERROR(VLOOKUP(L144,[12]Proposito_programa!$C$2:$E$59,3,FALSE))," ",VLOOKUP(L144,[12]Proposito_programa!$C$2:$E$59,3,FALSE))</f>
        <v>Propósito 4: Hacer de Bogotá Región un modelo de movilidad multimodal, incluyente y sostenible</v>
      </c>
      <c r="O144" s="147">
        <v>1688</v>
      </c>
      <c r="P144" s="205">
        <v>2</v>
      </c>
      <c r="Q144" s="149">
        <v>900465924</v>
      </c>
      <c r="R144" s="150" t="s">
        <v>1299</v>
      </c>
      <c r="S144" s="149" t="s">
        <v>364</v>
      </c>
      <c r="T144" s="149"/>
      <c r="U144" s="151"/>
      <c r="V144" s="152"/>
      <c r="W144" s="153">
        <v>33263206</v>
      </c>
      <c r="X144" s="154">
        <v>-17555206</v>
      </c>
      <c r="Y144" s="155"/>
      <c r="Z144" s="153"/>
      <c r="AA144" s="311">
        <f t="shared" si="5"/>
        <v>15708000</v>
      </c>
      <c r="AB144" s="344">
        <v>0</v>
      </c>
      <c r="AC144" s="413">
        <v>44260</v>
      </c>
      <c r="AD144" s="157">
        <v>44292</v>
      </c>
      <c r="AE144" s="157">
        <v>44581</v>
      </c>
      <c r="AF144" s="208">
        <v>289</v>
      </c>
      <c r="AG144" s="208">
        <v>2</v>
      </c>
      <c r="AH144" s="158">
        <v>45</v>
      </c>
      <c r="AI144" s="159"/>
      <c r="AJ144" s="262"/>
      <c r="AK144" s="262"/>
      <c r="AL144" s="262"/>
      <c r="AM144" s="208"/>
      <c r="AN144" s="208" t="s">
        <v>1354</v>
      </c>
      <c r="AO144" s="208"/>
      <c r="AP144" s="208"/>
      <c r="AQ144" s="160">
        <f t="shared" si="6"/>
        <v>0</v>
      </c>
      <c r="AR144" s="241"/>
      <c r="AS144" s="241"/>
      <c r="AT144" s="241"/>
      <c r="AU144" s="241"/>
      <c r="AV144" s="241"/>
      <c r="AW144" s="241"/>
    </row>
    <row r="145" spans="1:49" s="263" customFormat="1" ht="27.9" customHeight="1" x14ac:dyDescent="0.3">
      <c r="A145" s="263">
        <v>1</v>
      </c>
      <c r="B145" s="138" t="s">
        <v>922</v>
      </c>
      <c r="C145" s="138">
        <v>2021</v>
      </c>
      <c r="D145" s="138" t="s">
        <v>923</v>
      </c>
      <c r="E145" s="139" t="s">
        <v>924</v>
      </c>
      <c r="F145" s="140" t="s">
        <v>90</v>
      </c>
      <c r="G145" s="141" t="s">
        <v>29</v>
      </c>
      <c r="H145" s="142" t="s">
        <v>111</v>
      </c>
      <c r="I145" s="143" t="s">
        <v>925</v>
      </c>
      <c r="J145" s="144" t="s">
        <v>85</v>
      </c>
      <c r="K145" s="191" t="s">
        <v>268</v>
      </c>
      <c r="L145" s="145">
        <v>57</v>
      </c>
      <c r="M145" s="146" t="str">
        <f>IF(ISERROR(VLOOKUP(L145,Proposito_programa!$C$2:$E$59,2,FALSE))," ",VLOOKUP(L145,Proposito_programa!$C$2:$E$59,2,FALSE))</f>
        <v>Gestión pública local</v>
      </c>
      <c r="N145" s="146" t="str">
        <f>IF(ISERROR(VLOOKUP(L145,Proposito_programa!$C$2:$E$59,3,FALSE))," ",VLOOKUP(L145,Proposito_programa!$C$2:$E$59,3,FALSE))</f>
        <v>Propósito 5: Construir Bogotá - Región con gobierno abierto, transparente y ciudadanía consciente</v>
      </c>
      <c r="O145" s="147">
        <v>1696</v>
      </c>
      <c r="P145" s="205"/>
      <c r="Q145" s="149">
        <v>9695442</v>
      </c>
      <c r="R145" s="150" t="s">
        <v>1188</v>
      </c>
      <c r="S145" s="149" t="s">
        <v>363</v>
      </c>
      <c r="T145" s="149"/>
      <c r="U145" s="151"/>
      <c r="V145" s="152"/>
      <c r="W145" s="153">
        <v>57000000</v>
      </c>
      <c r="X145" s="154"/>
      <c r="Y145" s="155"/>
      <c r="Z145" s="153"/>
      <c r="AA145" s="311">
        <f t="shared" si="5"/>
        <v>57000000</v>
      </c>
      <c r="AB145" s="344">
        <v>51490000</v>
      </c>
      <c r="AC145" s="413">
        <v>44281</v>
      </c>
      <c r="AD145" s="157">
        <v>44285</v>
      </c>
      <c r="AE145" s="157">
        <v>44590</v>
      </c>
      <c r="AF145" s="208">
        <v>305</v>
      </c>
      <c r="AG145" s="262"/>
      <c r="AH145" s="158"/>
      <c r="AI145" s="159"/>
      <c r="AJ145" s="262"/>
      <c r="AK145" s="262"/>
      <c r="AL145" s="262"/>
      <c r="AM145" s="208"/>
      <c r="AN145" s="208" t="s">
        <v>1354</v>
      </c>
      <c r="AO145" s="208"/>
      <c r="AP145" s="208"/>
      <c r="AQ145" s="160">
        <f t="shared" si="6"/>
        <v>0.90333333333333332</v>
      </c>
      <c r="AR145" s="241"/>
      <c r="AS145" s="241"/>
      <c r="AT145" s="241"/>
      <c r="AU145" s="241"/>
      <c r="AV145" s="241"/>
      <c r="AW145" s="241"/>
    </row>
    <row r="146" spans="1:49" s="263" customFormat="1" ht="27.9" customHeight="1" x14ac:dyDescent="0.3">
      <c r="A146" s="263">
        <v>1</v>
      </c>
      <c r="B146" s="138" t="s">
        <v>926</v>
      </c>
      <c r="C146" s="138">
        <v>2021</v>
      </c>
      <c r="D146" s="138" t="s">
        <v>927</v>
      </c>
      <c r="E146" s="139" t="s">
        <v>928</v>
      </c>
      <c r="F146" s="140" t="s">
        <v>88</v>
      </c>
      <c r="G146" s="141" t="s">
        <v>86</v>
      </c>
      <c r="H146" s="142" t="s">
        <v>115</v>
      </c>
      <c r="I146" s="143" t="s">
        <v>929</v>
      </c>
      <c r="J146" s="144" t="s">
        <v>84</v>
      </c>
      <c r="K146" s="191" t="s">
        <v>268</v>
      </c>
      <c r="L146" s="145" t="s">
        <v>115</v>
      </c>
      <c r="M146" s="146" t="str">
        <f>IF(ISERROR(VLOOKUP(L146,Proposito_programa!$C$2:$E$59,2,FALSE))," ",VLOOKUP(L146,Proposito_programa!$C$2:$E$59,2,FALSE))</f>
        <v xml:space="preserve"> </v>
      </c>
      <c r="N146" s="146" t="str">
        <f>IF(ISERROR(VLOOKUP(L146,Proposito_programa!$C$2:$E$59,3,FALSE))," ",VLOOKUP(L146,Proposito_programa!$C$2:$E$59,3,FALSE))</f>
        <v xml:space="preserve"> </v>
      </c>
      <c r="O146" s="147"/>
      <c r="P146" s="205">
        <v>3</v>
      </c>
      <c r="Q146" s="149">
        <v>900585357</v>
      </c>
      <c r="R146" s="150" t="s">
        <v>1321</v>
      </c>
      <c r="S146" s="149" t="s">
        <v>364</v>
      </c>
      <c r="T146" s="149"/>
      <c r="U146" s="151"/>
      <c r="V146" s="152"/>
      <c r="W146" s="153">
        <v>18500000</v>
      </c>
      <c r="X146" s="154"/>
      <c r="Y146" s="155">
        <v>1</v>
      </c>
      <c r="Z146" s="153">
        <v>9000000</v>
      </c>
      <c r="AA146" s="311">
        <f t="shared" si="5"/>
        <v>27500000</v>
      </c>
      <c r="AB146" s="344">
        <v>26900100</v>
      </c>
      <c r="AC146" s="413">
        <v>44284</v>
      </c>
      <c r="AD146" s="157">
        <v>44298</v>
      </c>
      <c r="AE146" s="157">
        <v>44603</v>
      </c>
      <c r="AF146" s="208">
        <v>305</v>
      </c>
      <c r="AG146" s="262"/>
      <c r="AH146" s="158"/>
      <c r="AI146" s="159"/>
      <c r="AJ146" s="262"/>
      <c r="AK146" s="262"/>
      <c r="AL146" s="262"/>
      <c r="AM146" s="208"/>
      <c r="AN146" s="208" t="s">
        <v>1354</v>
      </c>
      <c r="AO146" s="208"/>
      <c r="AP146" s="208"/>
      <c r="AQ146" s="160">
        <f t="shared" si="6"/>
        <v>0.97818545454545458</v>
      </c>
      <c r="AR146" s="241"/>
      <c r="AS146" s="241"/>
      <c r="AT146" s="241"/>
      <c r="AU146" s="241"/>
      <c r="AV146" s="241"/>
      <c r="AW146" s="241"/>
    </row>
    <row r="147" spans="1:49" s="263" customFormat="1" ht="27.9" customHeight="1" x14ac:dyDescent="0.3">
      <c r="A147" s="263">
        <v>1</v>
      </c>
      <c r="B147" s="138" t="s">
        <v>930</v>
      </c>
      <c r="C147" s="138">
        <v>2021</v>
      </c>
      <c r="D147" s="138" t="s">
        <v>931</v>
      </c>
      <c r="E147" s="139" t="s">
        <v>932</v>
      </c>
      <c r="F147" s="140" t="s">
        <v>88</v>
      </c>
      <c r="G147" s="141" t="s">
        <v>86</v>
      </c>
      <c r="H147" s="142" t="s">
        <v>115</v>
      </c>
      <c r="I147" s="143" t="s">
        <v>933</v>
      </c>
      <c r="J147" s="144" t="s">
        <v>85</v>
      </c>
      <c r="K147" s="191" t="s">
        <v>268</v>
      </c>
      <c r="L147" s="145">
        <v>57</v>
      </c>
      <c r="M147" s="146" t="str">
        <f>IF(ISERROR(VLOOKUP(L147,Proposito_programa!$C$2:$E$59,2,FALSE))," ",VLOOKUP(L147,Proposito_programa!$C$2:$E$59,2,FALSE))</f>
        <v>Gestión pública local</v>
      </c>
      <c r="N147" s="146" t="str">
        <f>IF(ISERROR(VLOOKUP(L147,Proposito_programa!$C$2:$E$59,3,FALSE))," ",VLOOKUP(L147,Proposito_programa!$C$2:$E$59,3,FALSE))</f>
        <v>Propósito 5: Construir Bogotá - Región con gobierno abierto, transparente y ciudadanía consciente</v>
      </c>
      <c r="O147" s="147">
        <v>1696</v>
      </c>
      <c r="P147" s="205">
        <v>8</v>
      </c>
      <c r="Q147" s="149">
        <v>900360948</v>
      </c>
      <c r="R147" s="150" t="s">
        <v>1324</v>
      </c>
      <c r="S147" s="149" t="s">
        <v>364</v>
      </c>
      <c r="T147" s="149"/>
      <c r="U147" s="151"/>
      <c r="V147" s="152"/>
      <c r="W147" s="153">
        <v>19825720</v>
      </c>
      <c r="X147" s="154"/>
      <c r="Y147" s="155"/>
      <c r="Z147" s="153"/>
      <c r="AA147" s="311">
        <f t="shared" si="5"/>
        <v>19825720</v>
      </c>
      <c r="AB147" s="344">
        <v>18789900</v>
      </c>
      <c r="AC147" s="413">
        <v>44285</v>
      </c>
      <c r="AD147" s="157">
        <v>44291</v>
      </c>
      <c r="AE147" s="157">
        <v>44320</v>
      </c>
      <c r="AF147" s="208">
        <v>29</v>
      </c>
      <c r="AG147" s="262"/>
      <c r="AH147" s="158"/>
      <c r="AI147" s="159"/>
      <c r="AJ147" s="262"/>
      <c r="AK147" s="262"/>
      <c r="AL147" s="262"/>
      <c r="AM147" s="208"/>
      <c r="AN147" s="208"/>
      <c r="AO147" s="208" t="s">
        <v>1354</v>
      </c>
      <c r="AP147" s="208"/>
      <c r="AQ147" s="160">
        <f t="shared" si="6"/>
        <v>0.94775372596808594</v>
      </c>
      <c r="AR147" s="241"/>
      <c r="AS147" s="241"/>
      <c r="AT147" s="241"/>
      <c r="AU147" s="241"/>
      <c r="AV147" s="241"/>
      <c r="AW147" s="241"/>
    </row>
    <row r="148" spans="1:49" s="263" customFormat="1" ht="27.9" customHeight="1" x14ac:dyDescent="0.3">
      <c r="A148" s="263">
        <v>1</v>
      </c>
      <c r="B148" s="138" t="s">
        <v>934</v>
      </c>
      <c r="C148" s="138">
        <v>2021</v>
      </c>
      <c r="D148" s="138" t="s">
        <v>935</v>
      </c>
      <c r="E148" s="139" t="s">
        <v>936</v>
      </c>
      <c r="F148" s="140" t="s">
        <v>90</v>
      </c>
      <c r="G148" s="141" t="s">
        <v>29</v>
      </c>
      <c r="H148" s="142" t="s">
        <v>111</v>
      </c>
      <c r="I148" s="143" t="s">
        <v>937</v>
      </c>
      <c r="J148" s="144" t="s">
        <v>85</v>
      </c>
      <c r="K148" s="191" t="s">
        <v>268</v>
      </c>
      <c r="L148" s="145">
        <v>57</v>
      </c>
      <c r="M148" s="146" t="str">
        <f>IF(ISERROR(VLOOKUP(L148,Proposito_programa!$C$2:$E$59,2,FALSE))," ",VLOOKUP(L148,Proposito_programa!$C$2:$E$59,2,FALSE))</f>
        <v>Gestión pública local</v>
      </c>
      <c r="N148" s="146" t="str">
        <f>IF(ISERROR(VLOOKUP(L148,Proposito_programa!$C$2:$E$59,3,FALSE))," ",VLOOKUP(L148,Proposito_programa!$C$2:$E$59,3,FALSE))</f>
        <v>Propósito 5: Construir Bogotá - Región con gobierno abierto, transparente y ciudadanía consciente</v>
      </c>
      <c r="O148" s="147">
        <v>1696</v>
      </c>
      <c r="P148" s="205"/>
      <c r="Q148" s="149">
        <v>1000691517</v>
      </c>
      <c r="R148" s="150" t="s">
        <v>1254</v>
      </c>
      <c r="S148" s="149" t="s">
        <v>363</v>
      </c>
      <c r="T148" s="149"/>
      <c r="U148" s="151"/>
      <c r="V148" s="152"/>
      <c r="W148" s="153">
        <v>23000000</v>
      </c>
      <c r="X148" s="154"/>
      <c r="Y148" s="155"/>
      <c r="Z148" s="153"/>
      <c r="AA148" s="311">
        <f t="shared" si="5"/>
        <v>23000000</v>
      </c>
      <c r="AB148" s="344">
        <v>19856667</v>
      </c>
      <c r="AC148" s="413">
        <v>44293</v>
      </c>
      <c r="AD148" s="157">
        <v>44298</v>
      </c>
      <c r="AE148" s="157">
        <v>44603</v>
      </c>
      <c r="AF148" s="208">
        <v>305</v>
      </c>
      <c r="AG148" s="262"/>
      <c r="AH148" s="158"/>
      <c r="AI148" s="159"/>
      <c r="AJ148" s="262"/>
      <c r="AK148" s="262"/>
      <c r="AL148" s="262"/>
      <c r="AM148" s="208"/>
      <c r="AN148" s="208" t="s">
        <v>1354</v>
      </c>
      <c r="AO148" s="208"/>
      <c r="AP148" s="208"/>
      <c r="AQ148" s="160">
        <f t="shared" si="6"/>
        <v>0.86333334782608695</v>
      </c>
      <c r="AR148" s="241"/>
      <c r="AS148" s="241"/>
      <c r="AT148" s="241"/>
      <c r="AU148" s="241"/>
      <c r="AV148" s="241"/>
      <c r="AW148" s="241"/>
    </row>
    <row r="149" spans="1:49" s="263" customFormat="1" ht="27.9" customHeight="1" x14ac:dyDescent="0.3">
      <c r="A149" s="263">
        <v>1</v>
      </c>
      <c r="B149" s="138" t="s">
        <v>938</v>
      </c>
      <c r="C149" s="138">
        <v>2021</v>
      </c>
      <c r="D149" s="138" t="s">
        <v>939</v>
      </c>
      <c r="E149" s="139" t="s">
        <v>940</v>
      </c>
      <c r="F149" s="140" t="s">
        <v>90</v>
      </c>
      <c r="G149" s="141" t="s">
        <v>29</v>
      </c>
      <c r="H149" s="142" t="s">
        <v>111</v>
      </c>
      <c r="I149" s="143" t="s">
        <v>941</v>
      </c>
      <c r="J149" s="144" t="s">
        <v>85</v>
      </c>
      <c r="K149" s="191" t="s">
        <v>268</v>
      </c>
      <c r="L149" s="145">
        <v>57</v>
      </c>
      <c r="M149" s="146" t="str">
        <f>IF(ISERROR(VLOOKUP(L149,Proposito_programa!$C$2:$E$59,2,FALSE))," ",VLOOKUP(L149,Proposito_programa!$C$2:$E$59,2,FALSE))</f>
        <v>Gestión pública local</v>
      </c>
      <c r="N149" s="146" t="str">
        <f>IF(ISERROR(VLOOKUP(L149,Proposito_programa!$C$2:$E$59,3,FALSE))," ",VLOOKUP(L149,Proposito_programa!$C$2:$E$59,3,FALSE))</f>
        <v>Propósito 5: Construir Bogotá - Región con gobierno abierto, transparente y ciudadanía consciente</v>
      </c>
      <c r="O149" s="147">
        <v>1696</v>
      </c>
      <c r="P149" s="205"/>
      <c r="Q149" s="149">
        <v>80897743</v>
      </c>
      <c r="R149" s="150" t="s">
        <v>1255</v>
      </c>
      <c r="S149" s="149" t="s">
        <v>363</v>
      </c>
      <c r="T149" s="149"/>
      <c r="U149" s="151"/>
      <c r="V149" s="152"/>
      <c r="W149" s="153">
        <v>26000000</v>
      </c>
      <c r="X149" s="154"/>
      <c r="Y149" s="155"/>
      <c r="Z149" s="153"/>
      <c r="AA149" s="311">
        <f t="shared" si="5"/>
        <v>26000000</v>
      </c>
      <c r="AB149" s="344">
        <v>20106666</v>
      </c>
      <c r="AC149" s="413">
        <v>44293</v>
      </c>
      <c r="AD149" s="157">
        <v>44295</v>
      </c>
      <c r="AE149" s="157">
        <v>44600</v>
      </c>
      <c r="AF149" s="208">
        <v>305</v>
      </c>
      <c r="AG149" s="262"/>
      <c r="AH149" s="158"/>
      <c r="AI149" s="159"/>
      <c r="AJ149" s="262"/>
      <c r="AK149" s="262"/>
      <c r="AL149" s="262"/>
      <c r="AM149" s="208"/>
      <c r="AN149" s="208" t="s">
        <v>1354</v>
      </c>
      <c r="AO149" s="208"/>
      <c r="AP149" s="208"/>
      <c r="AQ149" s="160">
        <f t="shared" si="6"/>
        <v>0.77333330769230768</v>
      </c>
      <c r="AR149" s="241"/>
      <c r="AS149" s="241"/>
      <c r="AT149" s="241"/>
      <c r="AU149" s="241"/>
      <c r="AV149" s="241"/>
      <c r="AW149" s="241"/>
    </row>
    <row r="150" spans="1:49" s="263" customFormat="1" ht="27.9" customHeight="1" x14ac:dyDescent="0.3">
      <c r="A150" s="263">
        <v>1</v>
      </c>
      <c r="B150" s="138" t="s">
        <v>942</v>
      </c>
      <c r="C150" s="138">
        <v>2021</v>
      </c>
      <c r="D150" s="138" t="s">
        <v>943</v>
      </c>
      <c r="E150" s="139" t="s">
        <v>944</v>
      </c>
      <c r="F150" s="140" t="s">
        <v>90</v>
      </c>
      <c r="G150" s="141" t="s">
        <v>29</v>
      </c>
      <c r="H150" s="142" t="s">
        <v>111</v>
      </c>
      <c r="I150" s="143" t="s">
        <v>619</v>
      </c>
      <c r="J150" s="144" t="s">
        <v>85</v>
      </c>
      <c r="K150" s="191" t="s">
        <v>268</v>
      </c>
      <c r="L150" s="145">
        <v>49</v>
      </c>
      <c r="M150" s="146" t="str">
        <f>IF(ISERROR(VLOOKUP(L150,Proposito_programa!$C$2:$E$59,2,FALSE))," ",VLOOKUP(L150,Proposito_programa!$C$2:$E$59,2,FALSE))</f>
        <v>Movilidad segura, sostenible y accesible</v>
      </c>
      <c r="N150" s="390" t="str">
        <f>IF(ISERROR(VLOOKUP(L150,[12]Proposito_programa!$C$2:$E$59,3,FALSE))," ",VLOOKUP(L150,[12]Proposito_programa!$C$2:$E$59,3,FALSE))</f>
        <v>Propósito 4: Hacer de Bogotá Región un modelo de movilidad multimodal, incluyente y sostenible</v>
      </c>
      <c r="O150" s="147">
        <v>1688</v>
      </c>
      <c r="P150" s="205"/>
      <c r="Q150" s="149">
        <v>1047406951</v>
      </c>
      <c r="R150" s="150" t="s">
        <v>1256</v>
      </c>
      <c r="S150" s="149" t="s">
        <v>363</v>
      </c>
      <c r="T150" s="149"/>
      <c r="U150" s="151"/>
      <c r="V150" s="152"/>
      <c r="W150" s="153">
        <v>34920000</v>
      </c>
      <c r="X150" s="154"/>
      <c r="Y150" s="155"/>
      <c r="Z150" s="153"/>
      <c r="AA150" s="311">
        <f t="shared" si="5"/>
        <v>34920000</v>
      </c>
      <c r="AB150" s="344">
        <v>33174000</v>
      </c>
      <c r="AC150" s="413">
        <v>44298</v>
      </c>
      <c r="AD150" s="157">
        <v>44299</v>
      </c>
      <c r="AE150" s="157">
        <v>44561</v>
      </c>
      <c r="AF150" s="208">
        <v>262</v>
      </c>
      <c r="AG150" s="262"/>
      <c r="AH150" s="158"/>
      <c r="AI150" s="159"/>
      <c r="AJ150" s="262"/>
      <c r="AK150" s="262"/>
      <c r="AL150" s="262"/>
      <c r="AM150" s="208"/>
      <c r="AN150" s="208" t="s">
        <v>1354</v>
      </c>
      <c r="AO150" s="208"/>
      <c r="AP150" s="208"/>
      <c r="AQ150" s="160">
        <f t="shared" si="6"/>
        <v>0.95</v>
      </c>
      <c r="AR150" s="241"/>
      <c r="AS150" s="241"/>
      <c r="AT150" s="241"/>
      <c r="AU150" s="241"/>
      <c r="AV150" s="241"/>
      <c r="AW150" s="241"/>
    </row>
    <row r="151" spans="1:49" s="263" customFormat="1" ht="27.9" customHeight="1" x14ac:dyDescent="0.3">
      <c r="A151" s="263">
        <v>1</v>
      </c>
      <c r="B151" s="138" t="s">
        <v>945</v>
      </c>
      <c r="C151" s="138">
        <v>2021</v>
      </c>
      <c r="D151" s="138" t="s">
        <v>946</v>
      </c>
      <c r="E151" s="139" t="s">
        <v>947</v>
      </c>
      <c r="F151" s="140" t="s">
        <v>90</v>
      </c>
      <c r="G151" s="141" t="s">
        <v>29</v>
      </c>
      <c r="H151" s="142" t="s">
        <v>111</v>
      </c>
      <c r="I151" s="143" t="s">
        <v>948</v>
      </c>
      <c r="J151" s="144" t="s">
        <v>85</v>
      </c>
      <c r="K151" s="191" t="s">
        <v>268</v>
      </c>
      <c r="L151" s="145">
        <v>57</v>
      </c>
      <c r="M151" s="146" t="str">
        <f>IF(ISERROR(VLOOKUP(L151,Proposito_programa!$C$2:$E$59,2,FALSE))," ",VLOOKUP(L151,Proposito_programa!$C$2:$E$59,2,FALSE))</f>
        <v>Gestión pública local</v>
      </c>
      <c r="N151" s="146" t="str">
        <f>IF(ISERROR(VLOOKUP(L151,Proposito_programa!$C$2:$E$59,3,FALSE))," ",VLOOKUP(L151,Proposito_programa!$C$2:$E$59,3,FALSE))</f>
        <v>Propósito 5: Construir Bogotá - Región con gobierno abierto, transparente y ciudadanía consciente</v>
      </c>
      <c r="O151" s="147">
        <v>1696</v>
      </c>
      <c r="P151" s="205"/>
      <c r="Q151" s="149">
        <v>1012413960</v>
      </c>
      <c r="R151" s="150" t="s">
        <v>1257</v>
      </c>
      <c r="S151" s="149" t="s">
        <v>363</v>
      </c>
      <c r="T151" s="149"/>
      <c r="U151" s="151"/>
      <c r="V151" s="152"/>
      <c r="W151" s="153">
        <v>34920000</v>
      </c>
      <c r="X151" s="154"/>
      <c r="Y151" s="155">
        <v>1</v>
      </c>
      <c r="Z151" s="153">
        <v>4365000</v>
      </c>
      <c r="AA151" s="311">
        <f t="shared" si="5"/>
        <v>39285000</v>
      </c>
      <c r="AB151" s="344">
        <v>37248000</v>
      </c>
      <c r="AC151" s="413">
        <v>44300</v>
      </c>
      <c r="AD151" s="157">
        <v>44301</v>
      </c>
      <c r="AE151" s="157">
        <v>44575</v>
      </c>
      <c r="AF151" s="208">
        <v>274</v>
      </c>
      <c r="AG151" s="208">
        <v>1</v>
      </c>
      <c r="AH151" s="158">
        <v>30</v>
      </c>
      <c r="AI151" s="159"/>
      <c r="AJ151" s="262"/>
      <c r="AK151" s="262"/>
      <c r="AL151" s="262"/>
      <c r="AM151" s="208"/>
      <c r="AN151" s="208" t="s">
        <v>1354</v>
      </c>
      <c r="AO151" s="208"/>
      <c r="AP151" s="208"/>
      <c r="AQ151" s="160">
        <f t="shared" si="6"/>
        <v>0.94814814814814818</v>
      </c>
      <c r="AR151" s="241"/>
      <c r="AS151" s="241"/>
      <c r="AT151" s="241"/>
      <c r="AU151" s="241"/>
      <c r="AV151" s="241"/>
      <c r="AW151" s="241"/>
    </row>
    <row r="152" spans="1:49" s="263" customFormat="1" ht="27.9" customHeight="1" x14ac:dyDescent="0.3">
      <c r="A152" s="263">
        <v>1</v>
      </c>
      <c r="B152" s="138" t="s">
        <v>949</v>
      </c>
      <c r="C152" s="138">
        <v>2021</v>
      </c>
      <c r="D152" s="138" t="s">
        <v>950</v>
      </c>
      <c r="E152" s="139" t="s">
        <v>1358</v>
      </c>
      <c r="F152" s="140" t="s">
        <v>90</v>
      </c>
      <c r="G152" s="141" t="s">
        <v>29</v>
      </c>
      <c r="H152" s="142" t="s">
        <v>111</v>
      </c>
      <c r="I152" s="143" t="s">
        <v>951</v>
      </c>
      <c r="J152" s="144" t="s">
        <v>85</v>
      </c>
      <c r="K152" s="191" t="s">
        <v>268</v>
      </c>
      <c r="L152" s="145">
        <v>57</v>
      </c>
      <c r="M152" s="146" t="str">
        <f>IF(ISERROR(VLOOKUP(L152,Proposito_programa!$C$2:$E$59,2,FALSE))," ",VLOOKUP(L152,Proposito_programa!$C$2:$E$59,2,FALSE))</f>
        <v>Gestión pública local</v>
      </c>
      <c r="N152" s="146" t="str">
        <f>IF(ISERROR(VLOOKUP(L152,Proposito_programa!$C$2:$E$59,3,FALSE))," ",VLOOKUP(L152,Proposito_programa!$C$2:$E$59,3,FALSE))</f>
        <v>Propósito 5: Construir Bogotá - Región con gobierno abierto, transparente y ciudadanía consciente</v>
      </c>
      <c r="O152" s="147">
        <v>1696</v>
      </c>
      <c r="P152" s="205"/>
      <c r="Q152" s="149">
        <v>81715533</v>
      </c>
      <c r="R152" s="150" t="s">
        <v>1214</v>
      </c>
      <c r="S152" s="149" t="s">
        <v>363</v>
      </c>
      <c r="T152" s="149"/>
      <c r="U152" s="151"/>
      <c r="V152" s="152"/>
      <c r="W152" s="153">
        <v>40000000</v>
      </c>
      <c r="X152" s="154"/>
      <c r="Y152" s="155">
        <v>1</v>
      </c>
      <c r="Z152" s="153">
        <v>2500000</v>
      </c>
      <c r="AA152" s="311">
        <f t="shared" si="5"/>
        <v>42500000</v>
      </c>
      <c r="AB152" s="344">
        <v>35833333</v>
      </c>
      <c r="AC152" s="413">
        <v>44309</v>
      </c>
      <c r="AD152" s="157">
        <v>44312</v>
      </c>
      <c r="AE152" s="157">
        <v>44570</v>
      </c>
      <c r="AF152" s="208">
        <v>258</v>
      </c>
      <c r="AG152" s="208">
        <v>1</v>
      </c>
      <c r="AH152" s="158">
        <v>15</v>
      </c>
      <c r="AI152" s="159"/>
      <c r="AJ152" s="262"/>
      <c r="AK152" s="262"/>
      <c r="AL152" s="262"/>
      <c r="AM152" s="208"/>
      <c r="AN152" s="208" t="s">
        <v>1354</v>
      </c>
      <c r="AO152" s="208"/>
      <c r="AP152" s="208"/>
      <c r="AQ152" s="160">
        <f t="shared" si="6"/>
        <v>0.84313724705882354</v>
      </c>
      <c r="AR152" s="241"/>
      <c r="AS152" s="241"/>
      <c r="AT152" s="241"/>
      <c r="AU152" s="241"/>
      <c r="AV152" s="241"/>
      <c r="AW152" s="241"/>
    </row>
    <row r="153" spans="1:49" s="263" customFormat="1" ht="27.9" customHeight="1" x14ac:dyDescent="0.3">
      <c r="A153" s="263">
        <v>1</v>
      </c>
      <c r="B153" s="138" t="s">
        <v>952</v>
      </c>
      <c r="C153" s="138">
        <v>2021</v>
      </c>
      <c r="D153" s="138" t="s">
        <v>953</v>
      </c>
      <c r="E153" s="139" t="s">
        <v>954</v>
      </c>
      <c r="F153" s="140" t="s">
        <v>90</v>
      </c>
      <c r="G153" s="141" t="s">
        <v>29</v>
      </c>
      <c r="H153" s="142" t="s">
        <v>111</v>
      </c>
      <c r="I153" s="143" t="s">
        <v>955</v>
      </c>
      <c r="J153" s="144" t="s">
        <v>85</v>
      </c>
      <c r="K153" s="191" t="s">
        <v>268</v>
      </c>
      <c r="L153" s="145">
        <v>57</v>
      </c>
      <c r="M153" s="146" t="str">
        <f>IF(ISERROR(VLOOKUP(L153,Proposito_programa!$C$2:$E$59,2,FALSE))," ",VLOOKUP(L153,Proposito_programa!$C$2:$E$59,2,FALSE))</f>
        <v>Gestión pública local</v>
      </c>
      <c r="N153" s="146" t="str">
        <f>IF(ISERROR(VLOOKUP(L153,Proposito_programa!$C$2:$E$59,3,FALSE))," ",VLOOKUP(L153,Proposito_programa!$C$2:$E$59,3,FALSE))</f>
        <v>Propósito 5: Construir Bogotá - Región con gobierno abierto, transparente y ciudadanía consciente</v>
      </c>
      <c r="O153" s="147">
        <v>1696</v>
      </c>
      <c r="P153" s="205"/>
      <c r="Q153" s="149">
        <v>3249841</v>
      </c>
      <c r="R153" s="150" t="s">
        <v>1258</v>
      </c>
      <c r="S153" s="149" t="s">
        <v>363</v>
      </c>
      <c r="T153" s="149"/>
      <c r="U153" s="151"/>
      <c r="V153" s="152"/>
      <c r="W153" s="153">
        <v>56000000</v>
      </c>
      <c r="X153" s="154"/>
      <c r="Y153" s="155"/>
      <c r="Z153" s="153"/>
      <c r="AA153" s="311">
        <f t="shared" si="5"/>
        <v>56000000</v>
      </c>
      <c r="AB153" s="344">
        <v>50866666</v>
      </c>
      <c r="AC153" s="413">
        <v>44309</v>
      </c>
      <c r="AD153" s="157">
        <v>44309</v>
      </c>
      <c r="AE153" s="157">
        <v>44552</v>
      </c>
      <c r="AF153" s="208">
        <v>243</v>
      </c>
      <c r="AG153" s="262"/>
      <c r="AH153" s="158"/>
      <c r="AI153" s="159"/>
      <c r="AJ153" s="262"/>
      <c r="AK153" s="262"/>
      <c r="AL153" s="262"/>
      <c r="AM153" s="208"/>
      <c r="AN153" s="208"/>
      <c r="AO153" s="208" t="s">
        <v>1354</v>
      </c>
      <c r="AP153" s="208"/>
      <c r="AQ153" s="160">
        <f t="shared" si="6"/>
        <v>0.90833332142857148</v>
      </c>
      <c r="AR153" s="241"/>
      <c r="AS153" s="241"/>
      <c r="AT153" s="241"/>
      <c r="AU153" s="241"/>
      <c r="AV153" s="241"/>
      <c r="AW153" s="241"/>
    </row>
    <row r="154" spans="1:49" s="263" customFormat="1" ht="27.9" customHeight="1" x14ac:dyDescent="0.3">
      <c r="A154" s="263">
        <v>1</v>
      </c>
      <c r="B154" s="138" t="s">
        <v>956</v>
      </c>
      <c r="C154" s="138">
        <v>2021</v>
      </c>
      <c r="D154" s="138" t="s">
        <v>957</v>
      </c>
      <c r="E154" s="139" t="s">
        <v>958</v>
      </c>
      <c r="F154" s="140" t="s">
        <v>88</v>
      </c>
      <c r="G154" s="141" t="s">
        <v>86</v>
      </c>
      <c r="H154" s="142" t="s">
        <v>115</v>
      </c>
      <c r="I154" s="143" t="s">
        <v>819</v>
      </c>
      <c r="J154" s="144" t="s">
        <v>84</v>
      </c>
      <c r="K154" s="220" t="s">
        <v>268</v>
      </c>
      <c r="L154" s="145" t="s">
        <v>115</v>
      </c>
      <c r="M154" s="146" t="str">
        <f>IF(ISERROR(VLOOKUP(L154,Proposito_programa!$C$2:$E$59,2,FALSE))," ",VLOOKUP(L154,Proposito_programa!$C$2:$E$59,2,FALSE))</f>
        <v xml:space="preserve"> </v>
      </c>
      <c r="N154" s="146" t="str">
        <f>IF(ISERROR(VLOOKUP(L154,Proposito_programa!$C$2:$E$59,3,FALSE))," ",VLOOKUP(L154,Proposito_programa!$C$2:$E$59,3,FALSE))</f>
        <v xml:space="preserve"> </v>
      </c>
      <c r="O154" s="147"/>
      <c r="P154" s="148"/>
      <c r="Q154" s="149">
        <v>860518862</v>
      </c>
      <c r="R154" s="150" t="s">
        <v>1269</v>
      </c>
      <c r="S154" s="149" t="s">
        <v>364</v>
      </c>
      <c r="T154" s="149"/>
      <c r="U154" s="151"/>
      <c r="V154" s="152"/>
      <c r="W154" s="153">
        <v>24792421</v>
      </c>
      <c r="X154" s="154"/>
      <c r="Y154" s="155">
        <v>1</v>
      </c>
      <c r="Z154" s="153">
        <v>12396210</v>
      </c>
      <c r="AA154" s="311">
        <f t="shared" si="5"/>
        <v>37188631</v>
      </c>
      <c r="AB154" s="344">
        <v>37188631</v>
      </c>
      <c r="AC154" s="413">
        <v>44309</v>
      </c>
      <c r="AD154" s="157">
        <v>44309</v>
      </c>
      <c r="AE154" s="157">
        <v>44365</v>
      </c>
      <c r="AF154" s="208">
        <v>36</v>
      </c>
      <c r="AG154" s="208">
        <v>1</v>
      </c>
      <c r="AH154" s="158">
        <v>18</v>
      </c>
      <c r="AI154" s="159"/>
      <c r="AJ154" s="262"/>
      <c r="AK154" s="262"/>
      <c r="AL154" s="262"/>
      <c r="AM154" s="208"/>
      <c r="AN154" s="208"/>
      <c r="AO154" s="208" t="s">
        <v>1354</v>
      </c>
      <c r="AP154" s="208"/>
      <c r="AQ154" s="160">
        <f t="shared" si="6"/>
        <v>1</v>
      </c>
      <c r="AR154" s="241"/>
      <c r="AS154" s="241"/>
      <c r="AT154" s="241"/>
      <c r="AU154" s="241"/>
      <c r="AV154" s="241"/>
      <c r="AW154" s="241"/>
    </row>
    <row r="155" spans="1:49" s="263" customFormat="1" ht="27.9" customHeight="1" x14ac:dyDescent="0.3">
      <c r="A155" s="263">
        <v>1</v>
      </c>
      <c r="B155" s="138" t="s">
        <v>959</v>
      </c>
      <c r="C155" s="138">
        <v>2021</v>
      </c>
      <c r="D155" s="138" t="s">
        <v>960</v>
      </c>
      <c r="E155" s="139" t="s">
        <v>961</v>
      </c>
      <c r="F155" s="140" t="s">
        <v>90</v>
      </c>
      <c r="G155" s="141" t="s">
        <v>29</v>
      </c>
      <c r="H155" s="142" t="s">
        <v>111</v>
      </c>
      <c r="I155" s="143" t="s">
        <v>572</v>
      </c>
      <c r="J155" s="144" t="s">
        <v>85</v>
      </c>
      <c r="K155" s="191" t="s">
        <v>268</v>
      </c>
      <c r="L155" s="145">
        <v>39</v>
      </c>
      <c r="M155" s="146" t="str">
        <f>IF(ISERROR(VLOOKUP(L155,Proposito_programa!$C$2:$E$59,2,FALSE))," ",VLOOKUP(L155,Proposito_programa!$C$2:$E$59,2,FALSE))</f>
        <v>Bogotá territorio de paz y atención integral a las víctimas del conflicto armado</v>
      </c>
      <c r="N155" s="391" t="str">
        <f>IF(ISERROR(VLOOKUP(L155,[12]Proposito_programa!$C$2:$E$59,3,FALSE))," ",VLOOKUP(L155,[12]Proposito_programa!$C$2:$E$59,3,FALSE))</f>
        <v>Propósito 3: Inspirar confianza y legitimidad para vivir sin miedo y ser epicentro de cultura ciudadana, paz y reconciliación</v>
      </c>
      <c r="O155" s="147">
        <v>1672</v>
      </c>
      <c r="P155" s="205"/>
      <c r="Q155" s="149">
        <v>80727859</v>
      </c>
      <c r="R155" s="150" t="s">
        <v>1259</v>
      </c>
      <c r="S155" s="149" t="s">
        <v>363</v>
      </c>
      <c r="T155" s="149"/>
      <c r="U155" s="151"/>
      <c r="V155" s="152"/>
      <c r="W155" s="153">
        <v>54400000</v>
      </c>
      <c r="X155" s="154"/>
      <c r="Y155" s="155"/>
      <c r="Z155" s="153"/>
      <c r="AA155" s="311">
        <f t="shared" si="5"/>
        <v>54400000</v>
      </c>
      <c r="AB155" s="344">
        <v>48506666</v>
      </c>
      <c r="AC155" s="413">
        <v>44312</v>
      </c>
      <c r="AD155" s="157">
        <v>44313</v>
      </c>
      <c r="AE155" s="157">
        <v>44556</v>
      </c>
      <c r="AF155" s="208">
        <v>243</v>
      </c>
      <c r="AG155" s="262"/>
      <c r="AH155" s="158"/>
      <c r="AI155" s="159"/>
      <c r="AJ155" s="262"/>
      <c r="AK155" s="262"/>
      <c r="AL155" s="262"/>
      <c r="AM155" s="208"/>
      <c r="AN155" s="208"/>
      <c r="AO155" s="208" t="s">
        <v>1354</v>
      </c>
      <c r="AP155" s="208"/>
      <c r="AQ155" s="160">
        <f t="shared" si="6"/>
        <v>0.89166665441176474</v>
      </c>
      <c r="AR155" s="241"/>
      <c r="AS155" s="241"/>
      <c r="AT155" s="241"/>
      <c r="AU155" s="241"/>
      <c r="AV155" s="241"/>
      <c r="AW155" s="241"/>
    </row>
    <row r="156" spans="1:49" s="263" customFormat="1" ht="27.9" customHeight="1" x14ac:dyDescent="0.3">
      <c r="A156" s="263">
        <v>1</v>
      </c>
      <c r="B156" s="138" t="s">
        <v>962</v>
      </c>
      <c r="C156" s="138">
        <v>2021</v>
      </c>
      <c r="D156" s="138" t="s">
        <v>963</v>
      </c>
      <c r="E156" s="139" t="s">
        <v>964</v>
      </c>
      <c r="F156" s="140" t="s">
        <v>90</v>
      </c>
      <c r="G156" s="141" t="s">
        <v>29</v>
      </c>
      <c r="H156" s="142" t="s">
        <v>111</v>
      </c>
      <c r="I156" s="143" t="s">
        <v>965</v>
      </c>
      <c r="J156" s="144" t="s">
        <v>85</v>
      </c>
      <c r="K156" s="191" t="s">
        <v>268</v>
      </c>
      <c r="L156" s="145">
        <v>21</v>
      </c>
      <c r="M156" s="146" t="str">
        <f>IF(ISERROR(VLOOKUP(L156,Proposito_programa!$C$2:$E$59,2,FALSE))," ",VLOOKUP(L156,Proposito_programa!$C$2:$E$59,2,FALSE))</f>
        <v>Creación y vida cotidiana: Apropiación ciudadana del arte, la cultura y el patrimonio, para la democracia cultural</v>
      </c>
      <c r="N156" s="392" t="str">
        <f>IF(ISERROR(VLOOKUP(L156,[11]Proposito_programa!$C$2:$E$59,3,FALSE))," ",VLOOKUP(L156,[11]Proposito_programa!$C$2:$E$59,3,FALSE))</f>
        <v>Propósito 1: Hacer un nuevo contrato social para incrementar la inclusión social, productiva y política</v>
      </c>
      <c r="O156" s="147">
        <v>1633</v>
      </c>
      <c r="P156" s="205"/>
      <c r="Q156" s="149">
        <v>79957036</v>
      </c>
      <c r="R156" s="150" t="s">
        <v>1260</v>
      </c>
      <c r="S156" s="149" t="s">
        <v>363</v>
      </c>
      <c r="T156" s="149"/>
      <c r="U156" s="151"/>
      <c r="V156" s="152"/>
      <c r="W156" s="153">
        <v>44000000</v>
      </c>
      <c r="X156" s="154"/>
      <c r="Y156" s="155"/>
      <c r="Z156" s="153"/>
      <c r="AA156" s="311">
        <f t="shared" si="5"/>
        <v>44000000</v>
      </c>
      <c r="AB156" s="344">
        <v>44000000</v>
      </c>
      <c r="AC156" s="413">
        <v>44313</v>
      </c>
      <c r="AD156" s="157">
        <v>44315</v>
      </c>
      <c r="AE156" s="157">
        <v>44558</v>
      </c>
      <c r="AF156" s="208">
        <v>243</v>
      </c>
      <c r="AG156" s="262"/>
      <c r="AH156" s="158"/>
      <c r="AI156" s="159"/>
      <c r="AJ156" s="262"/>
      <c r="AK156" s="262"/>
      <c r="AL156" s="262"/>
      <c r="AM156" s="208"/>
      <c r="AN156" s="208"/>
      <c r="AO156" s="208" t="s">
        <v>1354</v>
      </c>
      <c r="AP156" s="208"/>
      <c r="AQ156" s="160">
        <f t="shared" si="6"/>
        <v>1</v>
      </c>
      <c r="AR156" s="241"/>
      <c r="AS156" s="241"/>
      <c r="AT156" s="241"/>
      <c r="AU156" s="241"/>
      <c r="AV156" s="241"/>
      <c r="AW156" s="241"/>
    </row>
    <row r="157" spans="1:49" s="263" customFormat="1" ht="27.9" customHeight="1" x14ac:dyDescent="0.3">
      <c r="A157" s="263">
        <v>1</v>
      </c>
      <c r="B157" s="138" t="s">
        <v>966</v>
      </c>
      <c r="C157" s="138">
        <v>2021</v>
      </c>
      <c r="D157" s="138" t="s">
        <v>967</v>
      </c>
      <c r="E157" s="139" t="s">
        <v>968</v>
      </c>
      <c r="F157" s="140" t="s">
        <v>90</v>
      </c>
      <c r="G157" s="141" t="s">
        <v>29</v>
      </c>
      <c r="H157" s="142" t="s">
        <v>111</v>
      </c>
      <c r="I157" s="143" t="s">
        <v>591</v>
      </c>
      <c r="J157" s="144" t="s">
        <v>85</v>
      </c>
      <c r="K157" s="191" t="s">
        <v>268</v>
      </c>
      <c r="L157" s="145">
        <v>57</v>
      </c>
      <c r="M157" s="146" t="str">
        <f>IF(ISERROR(VLOOKUP(L157,Proposito_programa!$C$2:$E$59,2,FALSE))," ",VLOOKUP(L157,Proposito_programa!$C$2:$E$59,2,FALSE))</f>
        <v>Gestión pública local</v>
      </c>
      <c r="N157" s="146" t="str">
        <f>IF(ISERROR(VLOOKUP(L157,Proposito_programa!$C$2:$E$59,3,FALSE))," ",VLOOKUP(L157,Proposito_programa!$C$2:$E$59,3,FALSE))</f>
        <v>Propósito 5: Construir Bogotá - Región con gobierno abierto, transparente y ciudadanía consciente</v>
      </c>
      <c r="O157" s="147">
        <v>1696</v>
      </c>
      <c r="P157" s="205"/>
      <c r="Q157" s="149">
        <v>1019019834</v>
      </c>
      <c r="R157" s="150" t="s">
        <v>1322</v>
      </c>
      <c r="S157" s="149" t="s">
        <v>363</v>
      </c>
      <c r="T157" s="149"/>
      <c r="U157" s="151"/>
      <c r="V157" s="152"/>
      <c r="W157" s="153">
        <v>20800000</v>
      </c>
      <c r="X157" s="154"/>
      <c r="Y157" s="155"/>
      <c r="Z157" s="153"/>
      <c r="AA157" s="311">
        <f t="shared" si="5"/>
        <v>20800000</v>
      </c>
      <c r="AB157" s="344">
        <v>20366666</v>
      </c>
      <c r="AC157" s="413">
        <v>44321</v>
      </c>
      <c r="AD157" s="157">
        <v>44322</v>
      </c>
      <c r="AE157" s="157">
        <v>44566</v>
      </c>
      <c r="AF157" s="208">
        <v>244</v>
      </c>
      <c r="AG157" s="262"/>
      <c r="AH157" s="158"/>
      <c r="AI157" s="159"/>
      <c r="AJ157" s="262"/>
      <c r="AK157" s="262"/>
      <c r="AL157" s="262"/>
      <c r="AM157" s="208"/>
      <c r="AN157" s="208" t="s">
        <v>1354</v>
      </c>
      <c r="AO157" s="208"/>
      <c r="AP157" s="208"/>
      <c r="AQ157" s="160">
        <f t="shared" si="6"/>
        <v>0.97916663461538467</v>
      </c>
      <c r="AR157" s="241"/>
      <c r="AS157" s="241"/>
      <c r="AT157" s="241"/>
      <c r="AU157" s="241"/>
      <c r="AV157" s="241"/>
      <c r="AW157" s="241"/>
    </row>
    <row r="158" spans="1:49" s="263" customFormat="1" ht="27.9" customHeight="1" x14ac:dyDescent="0.3">
      <c r="A158" s="263">
        <v>1</v>
      </c>
      <c r="B158" s="138" t="s">
        <v>969</v>
      </c>
      <c r="C158" s="138">
        <v>2021</v>
      </c>
      <c r="D158" s="138" t="s">
        <v>970</v>
      </c>
      <c r="E158" s="139" t="s">
        <v>971</v>
      </c>
      <c r="F158" s="140" t="s">
        <v>90</v>
      </c>
      <c r="G158" s="141" t="s">
        <v>29</v>
      </c>
      <c r="H158" s="142" t="s">
        <v>111</v>
      </c>
      <c r="I158" s="143" t="s">
        <v>972</v>
      </c>
      <c r="J158" s="144" t="s">
        <v>85</v>
      </c>
      <c r="K158" s="191" t="s">
        <v>268</v>
      </c>
      <c r="L158" s="145">
        <v>57</v>
      </c>
      <c r="M158" s="146" t="str">
        <f>IF(ISERROR(VLOOKUP(L158,Proposito_programa!$C$2:$E$59,2,FALSE))," ",VLOOKUP(L158,Proposito_programa!$C$2:$E$59,2,FALSE))</f>
        <v>Gestión pública local</v>
      </c>
      <c r="N158" s="146" t="str">
        <f>IF(ISERROR(VLOOKUP(L158,Proposito_programa!$C$2:$E$59,3,FALSE))," ",VLOOKUP(L158,Proposito_programa!$C$2:$E$59,3,FALSE))</f>
        <v>Propósito 5: Construir Bogotá - Región con gobierno abierto, transparente y ciudadanía consciente</v>
      </c>
      <c r="O158" s="147">
        <v>1696</v>
      </c>
      <c r="P158" s="205"/>
      <c r="Q158" s="149">
        <v>52516975</v>
      </c>
      <c r="R158" s="150" t="s">
        <v>1181</v>
      </c>
      <c r="S158" s="149" t="s">
        <v>363</v>
      </c>
      <c r="T158" s="149"/>
      <c r="U158" s="151"/>
      <c r="V158" s="152"/>
      <c r="W158" s="153">
        <v>45600000</v>
      </c>
      <c r="X158" s="154"/>
      <c r="Y158" s="155"/>
      <c r="Z158" s="153"/>
      <c r="AA158" s="311">
        <f t="shared" si="5"/>
        <v>45600000</v>
      </c>
      <c r="AB158" s="344">
        <v>44650000</v>
      </c>
      <c r="AC158" s="413">
        <v>44321</v>
      </c>
      <c r="AD158" s="157">
        <v>44322</v>
      </c>
      <c r="AE158" s="157">
        <v>44566</v>
      </c>
      <c r="AF158" s="208">
        <v>244</v>
      </c>
      <c r="AG158" s="262"/>
      <c r="AH158" s="158"/>
      <c r="AI158" s="159"/>
      <c r="AJ158" s="262"/>
      <c r="AK158" s="262"/>
      <c r="AL158" s="262"/>
      <c r="AM158" s="208"/>
      <c r="AN158" s="208" t="s">
        <v>1354</v>
      </c>
      <c r="AO158" s="208"/>
      <c r="AP158" s="208"/>
      <c r="AQ158" s="160">
        <f t="shared" si="6"/>
        <v>0.97916666666666663</v>
      </c>
      <c r="AR158" s="241"/>
      <c r="AS158" s="241"/>
      <c r="AT158" s="241"/>
      <c r="AU158" s="241"/>
      <c r="AV158" s="241"/>
      <c r="AW158" s="241"/>
    </row>
    <row r="159" spans="1:49" s="263" customFormat="1" ht="27.9" customHeight="1" x14ac:dyDescent="0.3">
      <c r="A159" s="263">
        <v>1</v>
      </c>
      <c r="B159" s="138" t="s">
        <v>973</v>
      </c>
      <c r="C159" s="138">
        <v>2021</v>
      </c>
      <c r="D159" s="138" t="s">
        <v>974</v>
      </c>
      <c r="E159" s="139" t="s">
        <v>975</v>
      </c>
      <c r="F159" s="140" t="s">
        <v>90</v>
      </c>
      <c r="G159" s="141" t="s">
        <v>29</v>
      </c>
      <c r="H159" s="142" t="s">
        <v>111</v>
      </c>
      <c r="I159" s="143" t="s">
        <v>976</v>
      </c>
      <c r="J159" s="144" t="s">
        <v>85</v>
      </c>
      <c r="K159" s="191" t="s">
        <v>268</v>
      </c>
      <c r="L159" s="145">
        <v>57</v>
      </c>
      <c r="M159" s="146" t="str">
        <f>IF(ISERROR(VLOOKUP(L159,Proposito_programa!$C$2:$E$59,2,FALSE))," ",VLOOKUP(L159,Proposito_programa!$C$2:$E$59,2,FALSE))</f>
        <v>Gestión pública local</v>
      </c>
      <c r="N159" s="146" t="str">
        <f>IF(ISERROR(VLOOKUP(L159,Proposito_programa!$C$2:$E$59,3,FALSE))," ",VLOOKUP(L159,Proposito_programa!$C$2:$E$59,3,FALSE))</f>
        <v>Propósito 5: Construir Bogotá - Región con gobierno abierto, transparente y ciudadanía consciente</v>
      </c>
      <c r="O159" s="147">
        <v>1696</v>
      </c>
      <c r="P159" s="205"/>
      <c r="Q159" s="149">
        <v>1020839818</v>
      </c>
      <c r="R159" s="150" t="s">
        <v>1158</v>
      </c>
      <c r="S159" s="149" t="s">
        <v>363</v>
      </c>
      <c r="T159" s="149"/>
      <c r="U159" s="151"/>
      <c r="V159" s="152"/>
      <c r="W159" s="153">
        <v>24704000</v>
      </c>
      <c r="X159" s="154"/>
      <c r="Y159" s="155"/>
      <c r="Z159" s="153"/>
      <c r="AA159" s="311">
        <f t="shared" si="5"/>
        <v>24704000</v>
      </c>
      <c r="AB159" s="344">
        <v>23571733</v>
      </c>
      <c r="AC159" s="413">
        <v>44327</v>
      </c>
      <c r="AD159" s="157">
        <v>44328</v>
      </c>
      <c r="AE159" s="157">
        <v>44572</v>
      </c>
      <c r="AF159" s="208">
        <v>244</v>
      </c>
      <c r="AG159" s="262"/>
      <c r="AH159" s="158"/>
      <c r="AI159" s="159"/>
      <c r="AJ159" s="262"/>
      <c r="AK159" s="262"/>
      <c r="AL159" s="262"/>
      <c r="AM159" s="208"/>
      <c r="AN159" s="208" t="s">
        <v>1354</v>
      </c>
      <c r="AO159" s="208"/>
      <c r="AP159" s="208"/>
      <c r="AQ159" s="160">
        <f t="shared" si="6"/>
        <v>0.95416665317357507</v>
      </c>
      <c r="AR159" s="241"/>
      <c r="AS159" s="241"/>
      <c r="AT159" s="241"/>
      <c r="AU159" s="241"/>
      <c r="AV159" s="241"/>
      <c r="AW159" s="241"/>
    </row>
    <row r="160" spans="1:49" s="263" customFormat="1" ht="27.9" customHeight="1" x14ac:dyDescent="0.3">
      <c r="A160" s="263">
        <v>1</v>
      </c>
      <c r="B160" s="138" t="s">
        <v>977</v>
      </c>
      <c r="C160" s="138">
        <v>2021</v>
      </c>
      <c r="D160" s="138" t="s">
        <v>978</v>
      </c>
      <c r="E160" s="139" t="s">
        <v>979</v>
      </c>
      <c r="F160" s="140" t="s">
        <v>90</v>
      </c>
      <c r="G160" s="141" t="s">
        <v>29</v>
      </c>
      <c r="H160" s="142" t="s">
        <v>111</v>
      </c>
      <c r="I160" s="143" t="s">
        <v>980</v>
      </c>
      <c r="J160" s="144" t="s">
        <v>85</v>
      </c>
      <c r="K160" s="191" t="s">
        <v>268</v>
      </c>
      <c r="L160" s="145">
        <v>19</v>
      </c>
      <c r="M160" s="146" t="str">
        <f>IF(ISERROR(VLOOKUP(L160,Proposito_programa!$C$2:$E$59,2,FALSE))," ",VLOOKUP(L160,Proposito_programa!$C$2:$E$59,2,FALSE))</f>
        <v>Vivienda y entornos dignos en el territorio urbano y rural</v>
      </c>
      <c r="N160" s="392" t="str">
        <f>IF(ISERROR(VLOOKUP(L160,[11]Proposito_programa!$C$2:$E$59,3,FALSE))," ",VLOOKUP(L160,[11]Proposito_programa!$C$2:$E$59,3,FALSE))</f>
        <v>Propósito 1: Hacer un nuevo contrato social para incrementar la inclusión social, productiva y política</v>
      </c>
      <c r="O160" s="147">
        <v>1589</v>
      </c>
      <c r="P160" s="205"/>
      <c r="Q160" s="149">
        <v>53095155</v>
      </c>
      <c r="R160" s="150" t="s">
        <v>1323</v>
      </c>
      <c r="S160" s="149" t="s">
        <v>363</v>
      </c>
      <c r="T160" s="149"/>
      <c r="U160" s="151"/>
      <c r="V160" s="152"/>
      <c r="W160" s="153">
        <v>18200000</v>
      </c>
      <c r="X160" s="154"/>
      <c r="Y160" s="155"/>
      <c r="Z160" s="153"/>
      <c r="AA160" s="311">
        <f t="shared" si="5"/>
        <v>18200000</v>
      </c>
      <c r="AB160" s="344">
        <v>16120000</v>
      </c>
      <c r="AC160" s="413">
        <v>44340</v>
      </c>
      <c r="AD160" s="157">
        <v>44341</v>
      </c>
      <c r="AE160" s="157">
        <v>44554</v>
      </c>
      <c r="AF160" s="208">
        <v>213</v>
      </c>
      <c r="AG160" s="262"/>
      <c r="AH160" s="158"/>
      <c r="AI160" s="159"/>
      <c r="AJ160" s="262"/>
      <c r="AK160" s="262"/>
      <c r="AL160" s="262"/>
      <c r="AM160" s="208"/>
      <c r="AN160" s="208"/>
      <c r="AO160" s="208" t="s">
        <v>1354</v>
      </c>
      <c r="AP160" s="208"/>
      <c r="AQ160" s="160">
        <f t="shared" si="6"/>
        <v>0.88571428571428568</v>
      </c>
      <c r="AR160" s="241"/>
      <c r="AS160" s="241"/>
      <c r="AT160" s="241"/>
      <c r="AU160" s="241"/>
      <c r="AV160" s="241"/>
      <c r="AW160" s="241"/>
    </row>
    <row r="161" spans="1:49" s="263" customFormat="1" ht="27.9" customHeight="1" x14ac:dyDescent="0.3">
      <c r="A161" s="263">
        <v>1</v>
      </c>
      <c r="B161" s="138" t="s">
        <v>981</v>
      </c>
      <c r="C161" s="138">
        <v>2021</v>
      </c>
      <c r="D161" s="138" t="s">
        <v>982</v>
      </c>
      <c r="E161" s="139" t="s">
        <v>983</v>
      </c>
      <c r="F161" s="140" t="s">
        <v>90</v>
      </c>
      <c r="G161" s="141" t="s">
        <v>29</v>
      </c>
      <c r="H161" s="142" t="s">
        <v>111</v>
      </c>
      <c r="I161" s="143" t="s">
        <v>702</v>
      </c>
      <c r="J161" s="144" t="s">
        <v>85</v>
      </c>
      <c r="K161" s="191" t="s">
        <v>268</v>
      </c>
      <c r="L161" s="145">
        <v>57</v>
      </c>
      <c r="M161" s="146" t="str">
        <f>IF(ISERROR(VLOOKUP(L161,Proposito_programa!$C$2:$E$59,2,FALSE))," ",VLOOKUP(L161,Proposito_programa!$C$2:$E$59,2,FALSE))</f>
        <v>Gestión pública local</v>
      </c>
      <c r="N161" s="146" t="str">
        <f>IF(ISERROR(VLOOKUP(L161,Proposito_programa!$C$2:$E$59,3,FALSE))," ",VLOOKUP(L161,Proposito_programa!$C$2:$E$59,3,FALSE))</f>
        <v>Propósito 5: Construir Bogotá - Región con gobierno abierto, transparente y ciudadanía consciente</v>
      </c>
      <c r="O161" s="147">
        <v>1696</v>
      </c>
      <c r="P161" s="205"/>
      <c r="Q161" s="149">
        <v>1023006848</v>
      </c>
      <c r="R161" s="150" t="s">
        <v>1261</v>
      </c>
      <c r="S161" s="149" t="s">
        <v>363</v>
      </c>
      <c r="T161" s="149"/>
      <c r="U161" s="151"/>
      <c r="V161" s="152"/>
      <c r="W161" s="153">
        <v>20000000</v>
      </c>
      <c r="X161" s="154"/>
      <c r="Y161" s="155"/>
      <c r="Z161" s="153"/>
      <c r="AA161" s="311">
        <f t="shared" si="5"/>
        <v>20000000</v>
      </c>
      <c r="AB161" s="344">
        <v>15333333</v>
      </c>
      <c r="AC161" s="413">
        <v>44342</v>
      </c>
      <c r="AD161" s="157">
        <v>44343</v>
      </c>
      <c r="AE161" s="157">
        <v>44587</v>
      </c>
      <c r="AF161" s="208">
        <v>244</v>
      </c>
      <c r="AG161" s="262"/>
      <c r="AH161" s="158"/>
      <c r="AI161" s="159"/>
      <c r="AJ161" s="262"/>
      <c r="AK161" s="262"/>
      <c r="AL161" s="262"/>
      <c r="AM161" s="208"/>
      <c r="AN161" s="208" t="s">
        <v>1354</v>
      </c>
      <c r="AO161" s="208"/>
      <c r="AP161" s="208"/>
      <c r="AQ161" s="160">
        <f t="shared" si="6"/>
        <v>0.76666665000000001</v>
      </c>
      <c r="AR161" s="241"/>
      <c r="AS161" s="241"/>
      <c r="AT161" s="241"/>
      <c r="AU161" s="241"/>
      <c r="AV161" s="241"/>
      <c r="AW161" s="241"/>
    </row>
    <row r="162" spans="1:49" s="263" customFormat="1" ht="27.9" customHeight="1" x14ac:dyDescent="0.3">
      <c r="A162" s="263">
        <v>1</v>
      </c>
      <c r="B162" s="138" t="s">
        <v>984</v>
      </c>
      <c r="C162" s="138">
        <v>2021</v>
      </c>
      <c r="D162" s="138" t="s">
        <v>985</v>
      </c>
      <c r="E162" s="139" t="s">
        <v>986</v>
      </c>
      <c r="F162" s="140" t="s">
        <v>90</v>
      </c>
      <c r="G162" s="141" t="s">
        <v>29</v>
      </c>
      <c r="H162" s="142" t="s">
        <v>111</v>
      </c>
      <c r="I162" s="143" t="s">
        <v>987</v>
      </c>
      <c r="J162" s="144" t="s">
        <v>85</v>
      </c>
      <c r="K162" s="191" t="s">
        <v>268</v>
      </c>
      <c r="L162" s="145">
        <v>48</v>
      </c>
      <c r="M162" s="146" t="str">
        <f>IF(ISERROR(VLOOKUP(L162,Proposito_programa!$C$2:$E$59,2,FALSE))," ",VLOOKUP(L162,Proposito_programa!$C$2:$E$59,2,FALSE))</f>
        <v>Plataforma institucional para la seguridad y justicia</v>
      </c>
      <c r="N162" s="391" t="str">
        <f>IF(ISERROR(VLOOKUP(L162,[12]Proposito_programa!$C$2:$E$59,3,FALSE))," ",VLOOKUP(L162,[12]Proposito_programa!$C$2:$E$59,3,FALSE))</f>
        <v>Propósito 3: Inspirar confianza y legitimidad para vivir sin miedo y ser epicentro de cultura ciudadana, paz y reconciliación</v>
      </c>
      <c r="O162" s="147">
        <v>1683</v>
      </c>
      <c r="P162" s="205"/>
      <c r="Q162" s="149">
        <v>79428028</v>
      </c>
      <c r="R162" s="150" t="s">
        <v>1262</v>
      </c>
      <c r="S162" s="149" t="s">
        <v>363</v>
      </c>
      <c r="T162" s="149"/>
      <c r="U162" s="151"/>
      <c r="V162" s="152"/>
      <c r="W162" s="153">
        <v>56000000</v>
      </c>
      <c r="X162" s="154"/>
      <c r="Y162" s="155"/>
      <c r="Z162" s="153"/>
      <c r="AA162" s="311">
        <f t="shared" si="5"/>
        <v>56000000</v>
      </c>
      <c r="AB162" s="344">
        <v>38033333</v>
      </c>
      <c r="AC162" s="413">
        <v>44342</v>
      </c>
      <c r="AD162" s="157">
        <v>44343</v>
      </c>
      <c r="AE162" s="157">
        <v>44510</v>
      </c>
      <c r="AF162" s="208">
        <v>167</v>
      </c>
      <c r="AG162" s="262"/>
      <c r="AH162" s="158"/>
      <c r="AI162" s="159"/>
      <c r="AJ162" s="262"/>
      <c r="AK162" s="262"/>
      <c r="AL162" s="262"/>
      <c r="AM162" s="208"/>
      <c r="AN162" s="208"/>
      <c r="AO162" s="208" t="s">
        <v>1354</v>
      </c>
      <c r="AP162" s="208"/>
      <c r="AQ162" s="160">
        <f t="shared" si="6"/>
        <v>0.67916666071428566</v>
      </c>
      <c r="AR162" s="241"/>
      <c r="AS162" s="241"/>
      <c r="AT162" s="241"/>
      <c r="AU162" s="241"/>
      <c r="AV162" s="241"/>
      <c r="AW162" s="241"/>
    </row>
    <row r="163" spans="1:49" s="263" customFormat="1" ht="27.9" customHeight="1" x14ac:dyDescent="0.3">
      <c r="A163" s="263">
        <v>1</v>
      </c>
      <c r="B163" s="138" t="s">
        <v>988</v>
      </c>
      <c r="C163" s="138">
        <v>2021</v>
      </c>
      <c r="D163" s="138" t="s">
        <v>989</v>
      </c>
      <c r="E163" s="139" t="s">
        <v>990</v>
      </c>
      <c r="F163" s="140" t="s">
        <v>28</v>
      </c>
      <c r="G163" s="141" t="s">
        <v>89</v>
      </c>
      <c r="H163" s="142" t="s">
        <v>98</v>
      </c>
      <c r="I163" s="143" t="s">
        <v>991</v>
      </c>
      <c r="J163" s="144" t="s">
        <v>84</v>
      </c>
      <c r="K163" s="191" t="s">
        <v>268</v>
      </c>
      <c r="L163" s="145" t="s">
        <v>115</v>
      </c>
      <c r="M163" s="146" t="str">
        <f>IF(ISERROR(VLOOKUP(L163,Proposito_programa!$C$2:$E$59,2,FALSE))," ",VLOOKUP(L163,Proposito_programa!$C$2:$E$59,2,FALSE))</f>
        <v xml:space="preserve"> </v>
      </c>
      <c r="N163" s="146" t="str">
        <f>IF(ISERROR(VLOOKUP(L163,Proposito_programa!$C$2:$E$59,3,FALSE))," ",VLOOKUP(L163,Proposito_programa!$C$2:$E$59,3,FALSE))</f>
        <v xml:space="preserve"> </v>
      </c>
      <c r="O163" s="147"/>
      <c r="P163" s="205">
        <v>1</v>
      </c>
      <c r="Q163" s="149">
        <v>860524654</v>
      </c>
      <c r="R163" s="150" t="s">
        <v>1263</v>
      </c>
      <c r="S163" s="149" t="s">
        <v>364</v>
      </c>
      <c r="T163" s="149"/>
      <c r="U163" s="151"/>
      <c r="V163" s="152"/>
      <c r="W163" s="153">
        <v>251998595</v>
      </c>
      <c r="X163" s="154"/>
      <c r="Y163" s="155">
        <v>1</v>
      </c>
      <c r="Z163" s="153">
        <v>973890</v>
      </c>
      <c r="AA163" s="311">
        <f t="shared" si="5"/>
        <v>252972485</v>
      </c>
      <c r="AB163" s="344">
        <v>250793411</v>
      </c>
      <c r="AC163" s="413">
        <v>44340</v>
      </c>
      <c r="AD163" s="157">
        <v>44340</v>
      </c>
      <c r="AE163" s="157">
        <v>44704</v>
      </c>
      <c r="AF163" s="208">
        <v>364</v>
      </c>
      <c r="AG163" s="262"/>
      <c r="AH163" s="158"/>
      <c r="AI163" s="159"/>
      <c r="AJ163" s="262"/>
      <c r="AK163" s="262"/>
      <c r="AL163" s="262"/>
      <c r="AM163" s="208"/>
      <c r="AN163" s="208" t="s">
        <v>1354</v>
      </c>
      <c r="AO163" s="208"/>
      <c r="AP163" s="208"/>
      <c r="AQ163" s="160">
        <f t="shared" si="6"/>
        <v>0.99138612248679936</v>
      </c>
      <c r="AR163" s="241"/>
      <c r="AS163" s="241"/>
      <c r="AT163" s="241"/>
      <c r="AU163" s="241"/>
      <c r="AV163" s="241"/>
      <c r="AW163" s="241"/>
    </row>
    <row r="164" spans="1:49" s="263" customFormat="1" ht="27.9" customHeight="1" x14ac:dyDescent="0.3">
      <c r="A164" s="263">
        <v>1</v>
      </c>
      <c r="B164" s="138" t="s">
        <v>992</v>
      </c>
      <c r="C164" s="138">
        <v>2021</v>
      </c>
      <c r="D164" s="138" t="s">
        <v>993</v>
      </c>
      <c r="E164" s="139" t="s">
        <v>994</v>
      </c>
      <c r="F164" s="140" t="s">
        <v>55</v>
      </c>
      <c r="G164" s="141" t="s">
        <v>29</v>
      </c>
      <c r="H164" s="142" t="s">
        <v>112</v>
      </c>
      <c r="I164" s="143" t="s">
        <v>995</v>
      </c>
      <c r="J164" s="144" t="s">
        <v>84</v>
      </c>
      <c r="K164" s="191" t="s">
        <v>268</v>
      </c>
      <c r="L164" s="145" t="s">
        <v>115</v>
      </c>
      <c r="M164" s="146" t="str">
        <f>IF(ISERROR(VLOOKUP(L164,Proposito_programa!$C$2:$E$59,2,FALSE))," ",VLOOKUP(L164,Proposito_programa!$C$2:$E$59,2,FALSE))</f>
        <v xml:space="preserve"> </v>
      </c>
      <c r="N164" s="146" t="str">
        <f>IF(ISERROR(VLOOKUP(L164,Proposito_programa!$C$2:$E$59,3,FALSE))," ",VLOOKUP(L164,Proposito_programa!$C$2:$E$59,3,FALSE))</f>
        <v xml:space="preserve"> </v>
      </c>
      <c r="O164" s="147"/>
      <c r="P164" s="205"/>
      <c r="Q164" s="149">
        <v>79640478</v>
      </c>
      <c r="R164" s="150" t="s">
        <v>1264</v>
      </c>
      <c r="S164" s="149" t="s">
        <v>363</v>
      </c>
      <c r="T164" s="149"/>
      <c r="U164" s="151"/>
      <c r="V164" s="152"/>
      <c r="W164" s="153">
        <v>3570000</v>
      </c>
      <c r="X164" s="154"/>
      <c r="Y164" s="155"/>
      <c r="Z164" s="153"/>
      <c r="AA164" s="311">
        <f t="shared" si="5"/>
        <v>3570000</v>
      </c>
      <c r="AB164" s="344">
        <v>3570000</v>
      </c>
      <c r="AC164" s="413">
        <v>44342</v>
      </c>
      <c r="AD164" s="157">
        <v>44344</v>
      </c>
      <c r="AE164" s="157">
        <v>44435</v>
      </c>
      <c r="AF164" s="208">
        <v>91</v>
      </c>
      <c r="AG164" s="262"/>
      <c r="AH164" s="158"/>
      <c r="AI164" s="159"/>
      <c r="AJ164" s="262"/>
      <c r="AK164" s="262"/>
      <c r="AL164" s="262"/>
      <c r="AM164" s="208"/>
      <c r="AN164" s="208"/>
      <c r="AO164" s="208" t="s">
        <v>1354</v>
      </c>
      <c r="AP164" s="208"/>
      <c r="AQ164" s="160">
        <f t="shared" si="6"/>
        <v>1</v>
      </c>
      <c r="AR164" s="241"/>
      <c r="AS164" s="241"/>
      <c r="AT164" s="241"/>
      <c r="AU164" s="241"/>
      <c r="AV164" s="241"/>
      <c r="AW164" s="241"/>
    </row>
    <row r="165" spans="1:49" s="263" customFormat="1" ht="27.9" customHeight="1" x14ac:dyDescent="0.3">
      <c r="A165" s="263">
        <v>1</v>
      </c>
      <c r="B165" s="138" t="s">
        <v>996</v>
      </c>
      <c r="C165" s="138">
        <v>2021</v>
      </c>
      <c r="D165" s="138" t="s">
        <v>997</v>
      </c>
      <c r="E165" s="139" t="s">
        <v>998</v>
      </c>
      <c r="F165" s="140" t="s">
        <v>90</v>
      </c>
      <c r="G165" s="141" t="s">
        <v>29</v>
      </c>
      <c r="H165" s="142" t="s">
        <v>111</v>
      </c>
      <c r="I165" s="143" t="s">
        <v>999</v>
      </c>
      <c r="J165" s="144" t="s">
        <v>85</v>
      </c>
      <c r="K165" s="191" t="s">
        <v>268</v>
      </c>
      <c r="L165" s="145">
        <v>48</v>
      </c>
      <c r="M165" s="146" t="str">
        <f>IF(ISERROR(VLOOKUP(L165,Proposito_programa!$C$2:$E$59,2,FALSE))," ",VLOOKUP(L165,Proposito_programa!$C$2:$E$59,2,FALSE))</f>
        <v>Plataforma institucional para la seguridad y justicia</v>
      </c>
      <c r="N165" s="391" t="str">
        <f>IF(ISERROR(VLOOKUP(L165,[12]Proposito_programa!$C$2:$E$59,3,FALSE))," ",VLOOKUP(L165,[12]Proposito_programa!$C$2:$E$59,3,FALSE))</f>
        <v>Propósito 3: Inspirar confianza y legitimidad para vivir sin miedo y ser epicentro de cultura ciudadana, paz y reconciliación</v>
      </c>
      <c r="O165" s="147">
        <v>1683</v>
      </c>
      <c r="P165" s="205"/>
      <c r="Q165" s="149">
        <v>1024555613</v>
      </c>
      <c r="R165" s="150" t="s">
        <v>1265</v>
      </c>
      <c r="S165" s="149" t="s">
        <v>363</v>
      </c>
      <c r="T165" s="149"/>
      <c r="U165" s="151"/>
      <c r="V165" s="152"/>
      <c r="W165" s="153">
        <v>30555000</v>
      </c>
      <c r="X165" s="154"/>
      <c r="Y165" s="155"/>
      <c r="Z165" s="153"/>
      <c r="AA165" s="311">
        <f t="shared" si="5"/>
        <v>30555000</v>
      </c>
      <c r="AB165" s="344">
        <v>30555000</v>
      </c>
      <c r="AC165" s="413">
        <v>44348</v>
      </c>
      <c r="AD165" s="157">
        <v>44349</v>
      </c>
      <c r="AE165" s="157">
        <v>44562</v>
      </c>
      <c r="AF165" s="208">
        <v>213</v>
      </c>
      <c r="AG165" s="262"/>
      <c r="AH165" s="158"/>
      <c r="AI165" s="159"/>
      <c r="AJ165" s="262"/>
      <c r="AK165" s="262"/>
      <c r="AL165" s="262"/>
      <c r="AM165" s="208"/>
      <c r="AN165" s="208" t="s">
        <v>1354</v>
      </c>
      <c r="AO165" s="208"/>
      <c r="AP165" s="208"/>
      <c r="AQ165" s="160">
        <f t="shared" si="6"/>
        <v>1</v>
      </c>
      <c r="AR165" s="241"/>
      <c r="AS165" s="241"/>
      <c r="AT165" s="241"/>
      <c r="AU165" s="241"/>
      <c r="AV165" s="241"/>
      <c r="AW165" s="241"/>
    </row>
    <row r="166" spans="1:49" s="263" customFormat="1" ht="27.9" customHeight="1" x14ac:dyDescent="0.3">
      <c r="A166" s="263">
        <v>1</v>
      </c>
      <c r="B166" s="138" t="s">
        <v>1000</v>
      </c>
      <c r="C166" s="138">
        <v>2021</v>
      </c>
      <c r="D166" s="138" t="s">
        <v>1001</v>
      </c>
      <c r="E166" s="139" t="s">
        <v>1002</v>
      </c>
      <c r="F166" s="140" t="s">
        <v>90</v>
      </c>
      <c r="G166" s="141" t="s">
        <v>29</v>
      </c>
      <c r="H166" s="142" t="s">
        <v>111</v>
      </c>
      <c r="I166" s="143" t="s">
        <v>1003</v>
      </c>
      <c r="J166" s="144" t="s">
        <v>85</v>
      </c>
      <c r="K166" s="191" t="s">
        <v>268</v>
      </c>
      <c r="L166" s="145">
        <v>1</v>
      </c>
      <c r="M166" s="146" t="str">
        <f>IF(ISERROR(VLOOKUP(L166,Proposito_programa!$C$2:$E$59,2,FALSE))," ",VLOOKUP(L166,Proposito_programa!$C$2:$E$59,2,FALSE))</f>
        <v>Subsidios y transferencias para la equidad</v>
      </c>
      <c r="N166" s="392" t="str">
        <f>IF(ISERROR(VLOOKUP(L166,[11]Proposito_programa!$C$2:$E$59,3,FALSE))," ",VLOOKUP(L166,[11]Proposito_programa!$C$2:$E$59,3,FALSE))</f>
        <v>Propósito 1: Hacer un nuevo contrato social para incrementar la inclusión social, productiva y política</v>
      </c>
      <c r="O166" s="147">
        <v>1583</v>
      </c>
      <c r="P166" s="205"/>
      <c r="Q166" s="149">
        <v>1013642097</v>
      </c>
      <c r="R166" s="150" t="s">
        <v>1266</v>
      </c>
      <c r="S166" s="149" t="s">
        <v>363</v>
      </c>
      <c r="T166" s="149"/>
      <c r="U166" s="151"/>
      <c r="V166" s="152"/>
      <c r="W166" s="153">
        <v>30555000</v>
      </c>
      <c r="X166" s="154"/>
      <c r="Y166" s="155"/>
      <c r="Z166" s="153"/>
      <c r="AA166" s="311">
        <f t="shared" si="5"/>
        <v>30555000</v>
      </c>
      <c r="AB166" s="344">
        <v>28518000</v>
      </c>
      <c r="AC166" s="413">
        <v>44358</v>
      </c>
      <c r="AD166" s="157">
        <v>44362</v>
      </c>
      <c r="AE166" s="157">
        <v>44575</v>
      </c>
      <c r="AF166" s="208">
        <v>213</v>
      </c>
      <c r="AG166" s="262"/>
      <c r="AH166" s="158"/>
      <c r="AI166" s="159"/>
      <c r="AJ166" s="262"/>
      <c r="AK166" s="262"/>
      <c r="AL166" s="262"/>
      <c r="AM166" s="208"/>
      <c r="AN166" s="208" t="s">
        <v>1354</v>
      </c>
      <c r="AO166" s="208"/>
      <c r="AP166" s="208"/>
      <c r="AQ166" s="160">
        <f t="shared" si="6"/>
        <v>0.93333333333333335</v>
      </c>
      <c r="AR166" s="241"/>
      <c r="AS166" s="241"/>
      <c r="AT166" s="241"/>
      <c r="AU166" s="241"/>
      <c r="AV166" s="241"/>
      <c r="AW166" s="241"/>
    </row>
    <row r="167" spans="1:49" s="263" customFormat="1" ht="27.9" customHeight="1" x14ac:dyDescent="0.3">
      <c r="A167" s="263">
        <v>1</v>
      </c>
      <c r="B167" s="138" t="s">
        <v>1004</v>
      </c>
      <c r="C167" s="138">
        <v>2021</v>
      </c>
      <c r="D167" s="138" t="s">
        <v>1005</v>
      </c>
      <c r="E167" s="139" t="s">
        <v>1006</v>
      </c>
      <c r="F167" s="140" t="s">
        <v>90</v>
      </c>
      <c r="G167" s="141" t="s">
        <v>29</v>
      </c>
      <c r="H167" s="142" t="s">
        <v>111</v>
      </c>
      <c r="I167" s="143" t="s">
        <v>729</v>
      </c>
      <c r="J167" s="144" t="s">
        <v>85</v>
      </c>
      <c r="K167" s="191" t="s">
        <v>268</v>
      </c>
      <c r="L167" s="145">
        <v>57</v>
      </c>
      <c r="M167" s="146" t="str">
        <f>IF(ISERROR(VLOOKUP(L167,Proposito_programa!$C$2:$E$59,2,FALSE))," ",VLOOKUP(L167,Proposito_programa!$C$2:$E$59,2,FALSE))</f>
        <v>Gestión pública local</v>
      </c>
      <c r="N167" s="146" t="str">
        <f>IF(ISERROR(VLOOKUP(L167,Proposito_programa!$C$2:$E$59,3,FALSE))," ",VLOOKUP(L167,Proposito_programa!$C$2:$E$59,3,FALSE))</f>
        <v>Propósito 5: Construir Bogotá - Región con gobierno abierto, transparente y ciudadanía consciente</v>
      </c>
      <c r="O167" s="147">
        <v>1696</v>
      </c>
      <c r="P167" s="205"/>
      <c r="Q167" s="149">
        <v>52900762</v>
      </c>
      <c r="R167" s="150" t="s">
        <v>1312</v>
      </c>
      <c r="S167" s="149" t="s">
        <v>363</v>
      </c>
      <c r="T167" s="149"/>
      <c r="U167" s="151"/>
      <c r="V167" s="152"/>
      <c r="W167" s="153">
        <v>45500000</v>
      </c>
      <c r="X167" s="154"/>
      <c r="Y167" s="155"/>
      <c r="Z167" s="153"/>
      <c r="AA167" s="311">
        <f t="shared" si="5"/>
        <v>45500000</v>
      </c>
      <c r="AB167" s="344">
        <v>45283333</v>
      </c>
      <c r="AC167" s="413">
        <v>44349</v>
      </c>
      <c r="AD167" s="157">
        <v>44349</v>
      </c>
      <c r="AE167" s="157">
        <v>44562</v>
      </c>
      <c r="AF167" s="208">
        <v>213</v>
      </c>
      <c r="AG167" s="262"/>
      <c r="AH167" s="158"/>
      <c r="AI167" s="159"/>
      <c r="AJ167" s="262"/>
      <c r="AK167" s="262"/>
      <c r="AL167" s="262"/>
      <c r="AM167" s="208"/>
      <c r="AN167" s="208" t="s">
        <v>1354</v>
      </c>
      <c r="AO167" s="208"/>
      <c r="AP167" s="208"/>
      <c r="AQ167" s="160">
        <f t="shared" si="6"/>
        <v>0.9952380879120879</v>
      </c>
      <c r="AR167" s="241"/>
      <c r="AS167" s="241"/>
      <c r="AT167" s="241"/>
      <c r="AU167" s="241"/>
      <c r="AV167" s="241"/>
      <c r="AW167" s="241"/>
    </row>
    <row r="168" spans="1:49" s="263" customFormat="1" ht="27.9" customHeight="1" x14ac:dyDescent="0.3">
      <c r="A168" s="263">
        <v>1</v>
      </c>
      <c r="B168" s="138" t="s">
        <v>1007</v>
      </c>
      <c r="C168" s="138">
        <v>2021</v>
      </c>
      <c r="D168" s="138" t="s">
        <v>1008</v>
      </c>
      <c r="E168" s="139" t="s">
        <v>1009</v>
      </c>
      <c r="F168" s="140" t="s">
        <v>90</v>
      </c>
      <c r="G168" s="141" t="s">
        <v>29</v>
      </c>
      <c r="H168" s="142" t="s">
        <v>111</v>
      </c>
      <c r="I168" s="143" t="s">
        <v>702</v>
      </c>
      <c r="J168" s="144" t="s">
        <v>85</v>
      </c>
      <c r="K168" s="191" t="s">
        <v>268</v>
      </c>
      <c r="L168" s="145">
        <v>57</v>
      </c>
      <c r="M168" s="146" t="str">
        <f>IF(ISERROR(VLOOKUP(L168,Proposito_programa!$C$2:$E$59,2,FALSE))," ",VLOOKUP(L168,Proposito_programa!$C$2:$E$59,2,FALSE))</f>
        <v>Gestión pública local</v>
      </c>
      <c r="N168" s="146" t="str">
        <f>IF(ISERROR(VLOOKUP(L168,Proposito_programa!$C$2:$E$59,3,FALSE))," ",VLOOKUP(L168,Proposito_programa!$C$2:$E$59,3,FALSE))</f>
        <v>Propósito 5: Construir Bogotá - Región con gobierno abierto, transparente y ciudadanía consciente</v>
      </c>
      <c r="O168" s="147">
        <v>1696</v>
      </c>
      <c r="P168" s="205"/>
      <c r="Q168" s="149">
        <v>1024559011</v>
      </c>
      <c r="R168" s="150" t="s">
        <v>1325</v>
      </c>
      <c r="S168" s="149" t="s">
        <v>363</v>
      </c>
      <c r="T168" s="149"/>
      <c r="U168" s="151"/>
      <c r="V168" s="152"/>
      <c r="W168" s="153">
        <v>20000000</v>
      </c>
      <c r="X168" s="154"/>
      <c r="Y168" s="155"/>
      <c r="Z168" s="153"/>
      <c r="AA168" s="311">
        <f t="shared" si="5"/>
        <v>20000000</v>
      </c>
      <c r="AB168" s="344">
        <v>17250000</v>
      </c>
      <c r="AC168" s="413">
        <v>44349</v>
      </c>
      <c r="AD168" s="157">
        <v>44351</v>
      </c>
      <c r="AE168" s="157">
        <v>44595</v>
      </c>
      <c r="AF168" s="208">
        <v>244</v>
      </c>
      <c r="AG168" s="262"/>
      <c r="AH168" s="158"/>
      <c r="AI168" s="159"/>
      <c r="AJ168" s="262"/>
      <c r="AK168" s="262"/>
      <c r="AL168" s="262"/>
      <c r="AM168" s="208"/>
      <c r="AN168" s="208" t="s">
        <v>1354</v>
      </c>
      <c r="AO168" s="208"/>
      <c r="AP168" s="208"/>
      <c r="AQ168" s="160">
        <f t="shared" si="6"/>
        <v>0.86250000000000004</v>
      </c>
      <c r="AR168" s="241"/>
      <c r="AS168" s="241"/>
      <c r="AT168" s="241"/>
      <c r="AU168" s="241"/>
      <c r="AV168" s="241"/>
      <c r="AW168" s="241"/>
    </row>
    <row r="169" spans="1:49" s="263" customFormat="1" ht="27.9" customHeight="1" x14ac:dyDescent="0.3">
      <c r="A169" s="263">
        <v>1</v>
      </c>
      <c r="B169" s="138" t="s">
        <v>1010</v>
      </c>
      <c r="C169" s="138">
        <v>2021</v>
      </c>
      <c r="D169" s="138" t="s">
        <v>1011</v>
      </c>
      <c r="E169" s="139" t="s">
        <v>1012</v>
      </c>
      <c r="F169" s="140" t="s">
        <v>90</v>
      </c>
      <c r="G169" s="141" t="s">
        <v>29</v>
      </c>
      <c r="H169" s="142" t="s">
        <v>111</v>
      </c>
      <c r="I169" s="143" t="s">
        <v>1013</v>
      </c>
      <c r="J169" s="144" t="s">
        <v>85</v>
      </c>
      <c r="K169" s="191" t="s">
        <v>268</v>
      </c>
      <c r="L169" s="145">
        <v>57</v>
      </c>
      <c r="M169" s="146" t="str">
        <f>IF(ISERROR(VLOOKUP(L169,Proposito_programa!$C$2:$E$59,2,FALSE))," ",VLOOKUP(L169,Proposito_programa!$C$2:$E$59,2,FALSE))</f>
        <v>Gestión pública local</v>
      </c>
      <c r="N169" s="146" t="str">
        <f>IF(ISERROR(VLOOKUP(L169,Proposito_programa!$C$2:$E$59,3,FALSE))," ",VLOOKUP(L169,Proposito_programa!$C$2:$E$59,3,FALSE))</f>
        <v>Propósito 5: Construir Bogotá - Región con gobierno abierto, transparente y ciudadanía consciente</v>
      </c>
      <c r="O169" s="147">
        <v>1696</v>
      </c>
      <c r="P169" s="205"/>
      <c r="Q169" s="149">
        <v>1030591646</v>
      </c>
      <c r="R169" s="150" t="s">
        <v>1229</v>
      </c>
      <c r="S169" s="149" t="s">
        <v>363</v>
      </c>
      <c r="T169" s="149"/>
      <c r="U169" s="151"/>
      <c r="V169" s="152"/>
      <c r="W169" s="153">
        <v>18200000</v>
      </c>
      <c r="X169" s="154"/>
      <c r="Y169" s="155"/>
      <c r="Z169" s="153"/>
      <c r="AA169" s="311">
        <f t="shared" si="5"/>
        <v>18200000</v>
      </c>
      <c r="AB169" s="344">
        <v>16293333</v>
      </c>
      <c r="AC169" s="413">
        <v>44368</v>
      </c>
      <c r="AD169" s="157">
        <v>44370</v>
      </c>
      <c r="AE169" s="157">
        <v>44583</v>
      </c>
      <c r="AF169" s="208">
        <v>213</v>
      </c>
      <c r="AG169" s="262"/>
      <c r="AH169" s="158"/>
      <c r="AI169" s="159"/>
      <c r="AJ169" s="262"/>
      <c r="AK169" s="262"/>
      <c r="AL169" s="262"/>
      <c r="AM169" s="208"/>
      <c r="AN169" s="208" t="s">
        <v>1354</v>
      </c>
      <c r="AO169" s="208"/>
      <c r="AP169" s="208"/>
      <c r="AQ169" s="160">
        <f t="shared" si="6"/>
        <v>0.89523807692307689</v>
      </c>
      <c r="AR169" s="241"/>
      <c r="AS169" s="241"/>
      <c r="AT169" s="241"/>
      <c r="AU169" s="241"/>
      <c r="AV169" s="241"/>
      <c r="AW169" s="241"/>
    </row>
    <row r="170" spans="1:49" s="263" customFormat="1" ht="27.9" customHeight="1" x14ac:dyDescent="0.3">
      <c r="A170" s="263">
        <v>1</v>
      </c>
      <c r="B170" s="138" t="s">
        <v>1014</v>
      </c>
      <c r="C170" s="138">
        <v>2021</v>
      </c>
      <c r="D170" s="138" t="s">
        <v>1015</v>
      </c>
      <c r="E170" s="139" t="s">
        <v>1016</v>
      </c>
      <c r="F170" s="140" t="s">
        <v>100</v>
      </c>
      <c r="G170" s="141" t="s">
        <v>29</v>
      </c>
      <c r="H170" s="142" t="s">
        <v>100</v>
      </c>
      <c r="I170" s="143" t="s">
        <v>1017</v>
      </c>
      <c r="J170" s="144" t="s">
        <v>85</v>
      </c>
      <c r="K170" s="191" t="s">
        <v>268</v>
      </c>
      <c r="L170" s="145">
        <v>54</v>
      </c>
      <c r="M170" s="146" t="str">
        <f>IF(ISERROR(VLOOKUP(L170,Proposito_programa!$C$2:$E$59,2,FALSE))," ",VLOOKUP(L170,Proposito_programa!$C$2:$E$59,2,FALSE))</f>
        <v>Transformación digital y gestión de TIC para un territorio inteligente</v>
      </c>
      <c r="N170" s="146" t="str">
        <f>IF(ISERROR(VLOOKUP(L170,Proposito_programa!$C$2:$E$59,3,FALSE))," ",VLOOKUP(L170,Proposito_programa!$C$2:$E$59,3,FALSE))</f>
        <v>Propósito 5: Construir Bogotá - Región con gobierno abierto, transparente y ciudadanía consciente</v>
      </c>
      <c r="O170" s="147">
        <v>1692</v>
      </c>
      <c r="P170" s="205"/>
      <c r="Q170" s="149">
        <v>899999115</v>
      </c>
      <c r="R170" s="150" t="s">
        <v>1267</v>
      </c>
      <c r="S170" s="149" t="s">
        <v>364</v>
      </c>
      <c r="T170" s="149"/>
      <c r="U170" s="151"/>
      <c r="V170" s="152"/>
      <c r="W170" s="153">
        <v>123264241</v>
      </c>
      <c r="X170" s="154"/>
      <c r="Y170" s="155"/>
      <c r="Z170" s="153"/>
      <c r="AA170" s="311">
        <f t="shared" si="5"/>
        <v>123264241</v>
      </c>
      <c r="AB170" s="344">
        <v>120333877</v>
      </c>
      <c r="AC170" s="413">
        <v>44358</v>
      </c>
      <c r="AD170" s="157">
        <v>44364</v>
      </c>
      <c r="AE170" s="157">
        <v>44424</v>
      </c>
      <c r="AF170" s="208">
        <v>60</v>
      </c>
      <c r="AG170" s="262"/>
      <c r="AH170" s="158"/>
      <c r="AI170" s="159"/>
      <c r="AJ170" s="262"/>
      <c r="AK170" s="262"/>
      <c r="AL170" s="262"/>
      <c r="AM170" s="208"/>
      <c r="AN170" s="208"/>
      <c r="AO170" s="208" t="s">
        <v>1354</v>
      </c>
      <c r="AP170" s="208"/>
      <c r="AQ170" s="160">
        <f t="shared" si="6"/>
        <v>0.97622697405000047</v>
      </c>
      <c r="AR170" s="241"/>
      <c r="AS170" s="241"/>
      <c r="AT170" s="241"/>
      <c r="AU170" s="241"/>
      <c r="AV170" s="241"/>
      <c r="AW170" s="241"/>
    </row>
    <row r="171" spans="1:49" s="263" customFormat="1" ht="27.9" customHeight="1" x14ac:dyDescent="0.3">
      <c r="A171" s="263">
        <v>1</v>
      </c>
      <c r="B171" s="138" t="s">
        <v>1018</v>
      </c>
      <c r="C171" s="138">
        <v>2021</v>
      </c>
      <c r="D171" s="138" t="s">
        <v>1019</v>
      </c>
      <c r="E171" s="139" t="s">
        <v>1020</v>
      </c>
      <c r="F171" s="140" t="s">
        <v>90</v>
      </c>
      <c r="G171" s="141" t="s">
        <v>29</v>
      </c>
      <c r="H171" s="142" t="s">
        <v>111</v>
      </c>
      <c r="I171" s="143" t="s">
        <v>1021</v>
      </c>
      <c r="J171" s="144" t="s">
        <v>85</v>
      </c>
      <c r="K171" s="191" t="s">
        <v>268</v>
      </c>
      <c r="L171" s="145">
        <v>21</v>
      </c>
      <c r="M171" s="146" t="str">
        <f>IF(ISERROR(VLOOKUP(L171,Proposito_programa!$C$2:$E$59,2,FALSE))," ",VLOOKUP(L171,Proposito_programa!$C$2:$E$59,2,FALSE))</f>
        <v>Creación y vida cotidiana: Apropiación ciudadana del arte, la cultura y el patrimonio, para la democracia cultural</v>
      </c>
      <c r="N171" s="392" t="str">
        <f>IF(ISERROR(VLOOKUP(L171,[11]Proposito_programa!$C$2:$E$59,3,FALSE))," ",VLOOKUP(L171,[11]Proposito_programa!$C$2:$E$59,3,FALSE))</f>
        <v>Propósito 1: Hacer un nuevo contrato social para incrementar la inclusión social, productiva y política</v>
      </c>
      <c r="O171" s="147">
        <v>1633</v>
      </c>
      <c r="P171" s="205"/>
      <c r="Q171" s="149">
        <v>79984076</v>
      </c>
      <c r="R171" s="150" t="s">
        <v>1268</v>
      </c>
      <c r="S171" s="149" t="s">
        <v>363</v>
      </c>
      <c r="T171" s="149"/>
      <c r="U171" s="151"/>
      <c r="V171" s="152"/>
      <c r="W171" s="153">
        <v>23400000</v>
      </c>
      <c r="X171" s="154"/>
      <c r="Y171" s="155"/>
      <c r="Z171" s="153"/>
      <c r="AA171" s="311">
        <f t="shared" si="5"/>
        <v>23400000</v>
      </c>
      <c r="AB171" s="344">
        <v>16640000</v>
      </c>
      <c r="AC171" s="413">
        <v>44369</v>
      </c>
      <c r="AD171" s="157">
        <v>44370</v>
      </c>
      <c r="AE171" s="157">
        <v>44552</v>
      </c>
      <c r="AF171" s="208">
        <v>182</v>
      </c>
      <c r="AG171" s="262"/>
      <c r="AH171" s="158"/>
      <c r="AI171" s="159"/>
      <c r="AJ171" s="262"/>
      <c r="AK171" s="262"/>
      <c r="AL171" s="262"/>
      <c r="AM171" s="208"/>
      <c r="AN171" s="208"/>
      <c r="AO171" s="208" t="s">
        <v>1354</v>
      </c>
      <c r="AP171" s="208"/>
      <c r="AQ171" s="160">
        <f t="shared" si="6"/>
        <v>0.71111111111111114</v>
      </c>
      <c r="AR171" s="241"/>
      <c r="AS171" s="241"/>
      <c r="AT171" s="241"/>
      <c r="AU171" s="241"/>
      <c r="AV171" s="241"/>
      <c r="AW171" s="241"/>
    </row>
    <row r="172" spans="1:49" s="263" customFormat="1" ht="27.9" customHeight="1" x14ac:dyDescent="0.3">
      <c r="A172" s="263">
        <v>1</v>
      </c>
      <c r="B172" s="138" t="s">
        <v>1022</v>
      </c>
      <c r="C172" s="138">
        <v>2021</v>
      </c>
      <c r="D172" s="138" t="s">
        <v>1023</v>
      </c>
      <c r="E172" s="139" t="s">
        <v>1024</v>
      </c>
      <c r="F172" s="140" t="s">
        <v>88</v>
      </c>
      <c r="G172" s="141" t="s">
        <v>89</v>
      </c>
      <c r="H172" s="142" t="s">
        <v>98</v>
      </c>
      <c r="I172" s="143" t="s">
        <v>1025</v>
      </c>
      <c r="J172" s="144" t="s">
        <v>84</v>
      </c>
      <c r="K172" s="191" t="s">
        <v>268</v>
      </c>
      <c r="L172" s="145" t="s">
        <v>115</v>
      </c>
      <c r="M172" s="146" t="str">
        <f>IF(ISERROR(VLOOKUP(L172,Proposito_programa!$C$2:$E$59,2,FALSE))," ",VLOOKUP(L172,Proposito_programa!$C$2:$E$59,2,FALSE))</f>
        <v xml:space="preserve"> </v>
      </c>
      <c r="N172" s="146" t="str">
        <f>IF(ISERROR(VLOOKUP(L172,Proposito_programa!$C$2:$E$59,3,FALSE))," ",VLOOKUP(L172,Proposito_programa!$C$2:$E$59,3,FALSE))</f>
        <v xml:space="preserve"> </v>
      </c>
      <c r="O172" s="147"/>
      <c r="P172" s="205">
        <v>5</v>
      </c>
      <c r="Q172" s="149">
        <v>860518862</v>
      </c>
      <c r="R172" s="150" t="s">
        <v>1269</v>
      </c>
      <c r="S172" s="149" t="s">
        <v>364</v>
      </c>
      <c r="T172" s="149"/>
      <c r="U172" s="151"/>
      <c r="V172" s="152"/>
      <c r="W172" s="153">
        <v>227273288</v>
      </c>
      <c r="X172" s="154"/>
      <c r="Y172" s="155"/>
      <c r="Z172" s="153"/>
      <c r="AA172" s="311">
        <f t="shared" si="5"/>
        <v>227273288</v>
      </c>
      <c r="AB172" s="344">
        <v>121143506</v>
      </c>
      <c r="AC172" s="413">
        <v>44368</v>
      </c>
      <c r="AD172" s="157">
        <v>44369</v>
      </c>
      <c r="AE172" s="157">
        <v>44613</v>
      </c>
      <c r="AF172" s="208">
        <v>244</v>
      </c>
      <c r="AG172" s="262"/>
      <c r="AH172" s="158"/>
      <c r="AI172" s="159"/>
      <c r="AJ172" s="262"/>
      <c r="AK172" s="262"/>
      <c r="AL172" s="262"/>
      <c r="AM172" s="208"/>
      <c r="AN172" s="208" t="s">
        <v>1354</v>
      </c>
      <c r="AO172" s="208"/>
      <c r="AP172" s="208"/>
      <c r="AQ172" s="160">
        <f t="shared" si="6"/>
        <v>0.5330301113081094</v>
      </c>
      <c r="AR172" s="241"/>
      <c r="AS172" s="241"/>
      <c r="AT172" s="241"/>
      <c r="AU172" s="241"/>
      <c r="AV172" s="241"/>
      <c r="AW172" s="241"/>
    </row>
    <row r="173" spans="1:49" s="263" customFormat="1" ht="27.9" customHeight="1" x14ac:dyDescent="0.3">
      <c r="A173" s="263">
        <v>1</v>
      </c>
      <c r="B173" s="138" t="s">
        <v>1026</v>
      </c>
      <c r="C173" s="138">
        <v>2021</v>
      </c>
      <c r="D173" s="138" t="s">
        <v>1027</v>
      </c>
      <c r="E173" s="139" t="s">
        <v>1028</v>
      </c>
      <c r="F173" s="140" t="s">
        <v>88</v>
      </c>
      <c r="G173" s="141" t="s">
        <v>86</v>
      </c>
      <c r="H173" s="142" t="s">
        <v>115</v>
      </c>
      <c r="I173" s="143" t="s">
        <v>1029</v>
      </c>
      <c r="J173" s="144" t="s">
        <v>84</v>
      </c>
      <c r="K173" s="191" t="s">
        <v>268</v>
      </c>
      <c r="L173" s="145" t="s">
        <v>115</v>
      </c>
      <c r="M173" s="146" t="str">
        <f>IF(ISERROR(VLOOKUP(L173,Proposito_programa!$C$2:$E$59,2,FALSE))," ",VLOOKUP(L173,Proposito_programa!$C$2:$E$59,2,FALSE))</f>
        <v xml:space="preserve"> </v>
      </c>
      <c r="N173" s="146" t="str">
        <f>IF(ISERROR(VLOOKUP(L173,Proposito_programa!$C$2:$E$59,3,FALSE))," ",VLOOKUP(L173,Proposito_programa!$C$2:$E$59,3,FALSE))</f>
        <v xml:space="preserve"> </v>
      </c>
      <c r="O173" s="147"/>
      <c r="P173" s="205">
        <v>2</v>
      </c>
      <c r="Q173" s="149">
        <v>860037013</v>
      </c>
      <c r="R173" s="150" t="s">
        <v>1270</v>
      </c>
      <c r="S173" s="149" t="s">
        <v>364</v>
      </c>
      <c r="T173" s="149"/>
      <c r="U173" s="151"/>
      <c r="V173" s="152"/>
      <c r="W173" s="153">
        <v>5107027</v>
      </c>
      <c r="X173" s="154"/>
      <c r="Y173" s="155"/>
      <c r="Z173" s="153"/>
      <c r="AA173" s="311">
        <f t="shared" si="5"/>
        <v>5107027</v>
      </c>
      <c r="AB173" s="344">
        <v>5107027</v>
      </c>
      <c r="AC173" s="413">
        <v>44376</v>
      </c>
      <c r="AD173" s="157">
        <v>44376</v>
      </c>
      <c r="AE173" s="157">
        <v>44702</v>
      </c>
      <c r="AF173" s="208">
        <v>326</v>
      </c>
      <c r="AG173" s="262"/>
      <c r="AH173" s="158"/>
      <c r="AI173" s="159"/>
      <c r="AJ173" s="262"/>
      <c r="AK173" s="262"/>
      <c r="AL173" s="262"/>
      <c r="AM173" s="208"/>
      <c r="AN173" s="208" t="s">
        <v>1354</v>
      </c>
      <c r="AO173" s="208"/>
      <c r="AP173" s="208"/>
      <c r="AQ173" s="160">
        <f t="shared" si="6"/>
        <v>1</v>
      </c>
      <c r="AR173" s="241"/>
      <c r="AS173" s="241"/>
      <c r="AT173" s="241"/>
      <c r="AU173" s="241"/>
      <c r="AV173" s="241"/>
      <c r="AW173" s="241"/>
    </row>
    <row r="174" spans="1:49" s="263" customFormat="1" ht="27.9" customHeight="1" x14ac:dyDescent="0.3">
      <c r="A174" s="263">
        <v>1</v>
      </c>
      <c r="B174" s="138" t="s">
        <v>1030</v>
      </c>
      <c r="C174" s="138">
        <v>2021</v>
      </c>
      <c r="D174" s="138" t="s">
        <v>1031</v>
      </c>
      <c r="E174" s="139" t="s">
        <v>1032</v>
      </c>
      <c r="F174" s="140" t="s">
        <v>90</v>
      </c>
      <c r="G174" s="141" t="s">
        <v>29</v>
      </c>
      <c r="H174" s="142" t="s">
        <v>111</v>
      </c>
      <c r="I174" s="143" t="s">
        <v>1033</v>
      </c>
      <c r="J174" s="144" t="s">
        <v>85</v>
      </c>
      <c r="K174" s="191" t="s">
        <v>268</v>
      </c>
      <c r="L174" s="145">
        <v>37</v>
      </c>
      <c r="M174" s="146" t="str">
        <f>IF(ISERROR(VLOOKUP(L174,Proposito_programa!$C$2:$E$59,2,FALSE))," ",VLOOKUP(L174,Proposito_programa!$C$2:$E$59,2,FALSE))</f>
        <v>Provisión y mejoramiento de servicios públicos</v>
      </c>
      <c r="N174" s="146" t="str">
        <f>IF(ISERROR(VLOOKUP(L174,Proposito_programa!$C$2:$E$59,3,FALSE))," ",VLOOKUP(L174,Proposito_programa!$C$2:$E$59,3,FALSE))</f>
        <v>Propósito 2 : Cambiar Nuestros Hábitos de Vida para Reverdecer a Bogotá y Adaptarnos y Mitigar la Crisis Climática</v>
      </c>
      <c r="O174" s="147">
        <v>1668</v>
      </c>
      <c r="P174" s="205"/>
      <c r="Q174" s="149">
        <v>1024479198</v>
      </c>
      <c r="R174" s="150" t="s">
        <v>1271</v>
      </c>
      <c r="S174" s="149" t="s">
        <v>363</v>
      </c>
      <c r="T174" s="149"/>
      <c r="U174" s="151"/>
      <c r="V174" s="152"/>
      <c r="W174" s="153">
        <v>39900000</v>
      </c>
      <c r="X174" s="154"/>
      <c r="Y174" s="155"/>
      <c r="Z174" s="153"/>
      <c r="AA174" s="311">
        <f t="shared" si="5"/>
        <v>39900000</v>
      </c>
      <c r="AB174" s="344">
        <v>21660000</v>
      </c>
      <c r="AC174" s="413">
        <v>44379</v>
      </c>
      <c r="AD174" s="157">
        <v>44384</v>
      </c>
      <c r="AE174" s="157">
        <v>44628</v>
      </c>
      <c r="AF174" s="208">
        <v>244</v>
      </c>
      <c r="AG174" s="262"/>
      <c r="AH174" s="158"/>
      <c r="AI174" s="159"/>
      <c r="AJ174" s="262"/>
      <c r="AK174" s="262"/>
      <c r="AL174" s="262"/>
      <c r="AM174" s="208"/>
      <c r="AN174" s="208" t="s">
        <v>1354</v>
      </c>
      <c r="AO174" s="208"/>
      <c r="AP174" s="208"/>
      <c r="AQ174" s="160">
        <f t="shared" si="6"/>
        <v>0.54285714285714282</v>
      </c>
      <c r="AR174" s="241"/>
      <c r="AS174" s="241"/>
      <c r="AT174" s="241"/>
      <c r="AU174" s="241"/>
      <c r="AV174" s="241"/>
      <c r="AW174" s="241"/>
    </row>
    <row r="175" spans="1:49" s="263" customFormat="1" ht="27.9" customHeight="1" x14ac:dyDescent="0.3">
      <c r="A175" s="263">
        <v>1</v>
      </c>
      <c r="B175" s="138" t="s">
        <v>1034</v>
      </c>
      <c r="C175" s="138">
        <v>2021</v>
      </c>
      <c r="D175" s="138" t="s">
        <v>1035</v>
      </c>
      <c r="E175" s="139" t="s">
        <v>1036</v>
      </c>
      <c r="F175" s="140" t="s">
        <v>90</v>
      </c>
      <c r="G175" s="141" t="s">
        <v>29</v>
      </c>
      <c r="H175" s="142" t="s">
        <v>111</v>
      </c>
      <c r="I175" s="143" t="s">
        <v>1037</v>
      </c>
      <c r="J175" s="144" t="s">
        <v>85</v>
      </c>
      <c r="K175" s="191" t="s">
        <v>268</v>
      </c>
      <c r="L175" s="145">
        <v>48</v>
      </c>
      <c r="M175" s="146" t="str">
        <f>IF(ISERROR(VLOOKUP(L175,Proposito_programa!$C$2:$E$59,2,FALSE))," ",VLOOKUP(L175,Proposito_programa!$C$2:$E$59,2,FALSE))</f>
        <v>Plataforma institucional para la seguridad y justicia</v>
      </c>
      <c r="N175" s="391" t="str">
        <f>IF(ISERROR(VLOOKUP(L175,[12]Proposito_programa!$C$2:$E$59,3,FALSE))," ",VLOOKUP(L175,[12]Proposito_programa!$C$2:$E$59,3,FALSE))</f>
        <v>Propósito 3: Inspirar confianza y legitimidad para vivir sin miedo y ser epicentro de cultura ciudadana, paz y reconciliación</v>
      </c>
      <c r="O175" s="147">
        <v>1683</v>
      </c>
      <c r="P175" s="205"/>
      <c r="Q175" s="149">
        <v>1032379433</v>
      </c>
      <c r="R175" s="150" t="s">
        <v>1272</v>
      </c>
      <c r="S175" s="149" t="s">
        <v>363</v>
      </c>
      <c r="T175" s="149"/>
      <c r="U175" s="151"/>
      <c r="V175" s="152"/>
      <c r="W175" s="153">
        <v>33000000</v>
      </c>
      <c r="X175" s="154"/>
      <c r="Y175" s="155"/>
      <c r="Z175" s="153"/>
      <c r="AA175" s="311">
        <f t="shared" si="5"/>
        <v>33000000</v>
      </c>
      <c r="AB175" s="344">
        <v>26216667</v>
      </c>
      <c r="AC175" s="413">
        <v>44383</v>
      </c>
      <c r="AD175" s="157">
        <v>44385</v>
      </c>
      <c r="AE175" s="157">
        <v>44568</v>
      </c>
      <c r="AF175" s="208">
        <v>183</v>
      </c>
      <c r="AG175" s="262"/>
      <c r="AH175" s="158"/>
      <c r="AI175" s="159"/>
      <c r="AJ175" s="262"/>
      <c r="AK175" s="262"/>
      <c r="AL175" s="262"/>
      <c r="AM175" s="208"/>
      <c r="AN175" s="208" t="s">
        <v>1354</v>
      </c>
      <c r="AO175" s="208"/>
      <c r="AP175" s="208"/>
      <c r="AQ175" s="160">
        <f t="shared" si="6"/>
        <v>0.79444445454545454</v>
      </c>
      <c r="AR175" s="241"/>
      <c r="AS175" s="241"/>
      <c r="AT175" s="241"/>
      <c r="AU175" s="241"/>
      <c r="AV175" s="241"/>
      <c r="AW175" s="241"/>
    </row>
    <row r="176" spans="1:49" s="263" customFormat="1" ht="27.9" customHeight="1" x14ac:dyDescent="0.3">
      <c r="A176" s="263">
        <v>1</v>
      </c>
      <c r="B176" s="138" t="s">
        <v>1038</v>
      </c>
      <c r="C176" s="138">
        <v>2021</v>
      </c>
      <c r="D176" s="138" t="s">
        <v>1039</v>
      </c>
      <c r="E176" s="139" t="s">
        <v>1040</v>
      </c>
      <c r="F176" s="140" t="s">
        <v>56</v>
      </c>
      <c r="G176" s="141" t="s">
        <v>89</v>
      </c>
      <c r="H176" s="142" t="s">
        <v>98</v>
      </c>
      <c r="I176" s="143" t="s">
        <v>1041</v>
      </c>
      <c r="J176" s="144" t="s">
        <v>85</v>
      </c>
      <c r="K176" s="191" t="s">
        <v>268</v>
      </c>
      <c r="L176" s="145">
        <v>14</v>
      </c>
      <c r="M176" s="146" t="str">
        <f>IF(ISERROR(VLOOKUP(L176,Proposito_programa!$C$2:$E$59,2,FALSE))," ",VLOOKUP(L176,Proposito_programa!$C$2:$E$59,2,FALSE))</f>
        <v>Formación integral: más y mejor tiempo en los colegios</v>
      </c>
      <c r="N176" s="392" t="str">
        <f>IF(ISERROR(VLOOKUP(L176,[11]Proposito_programa!$C$2:$E$59,3,FALSE))," ",VLOOKUP(L176,[11]Proposito_programa!$C$2:$E$59,3,FALSE))</f>
        <v>Propósito 1: Hacer un nuevo contrato social para incrementar la inclusión social, productiva y política</v>
      </c>
      <c r="O176" s="147">
        <v>1586</v>
      </c>
      <c r="P176" s="205">
        <v>14</v>
      </c>
      <c r="Q176" s="149">
        <v>900063026</v>
      </c>
      <c r="R176" s="150" t="s">
        <v>1326</v>
      </c>
      <c r="S176" s="149" t="s">
        <v>364</v>
      </c>
      <c r="T176" s="149"/>
      <c r="U176" s="151"/>
      <c r="V176" s="152"/>
      <c r="W176" s="153">
        <v>102712400</v>
      </c>
      <c r="X176" s="154"/>
      <c r="Y176" s="155"/>
      <c r="Z176" s="153"/>
      <c r="AA176" s="311">
        <f t="shared" si="5"/>
        <v>102712400</v>
      </c>
      <c r="AB176" s="344">
        <v>0</v>
      </c>
      <c r="AC176" s="413">
        <v>44390</v>
      </c>
      <c r="AD176" s="157">
        <v>44400</v>
      </c>
      <c r="AE176" s="157">
        <v>44673</v>
      </c>
      <c r="AF176" s="208">
        <v>273</v>
      </c>
      <c r="AG176" s="262"/>
      <c r="AH176" s="158"/>
      <c r="AI176" s="159"/>
      <c r="AJ176" s="262"/>
      <c r="AK176" s="262"/>
      <c r="AL176" s="262"/>
      <c r="AM176" s="208"/>
      <c r="AN176" s="208" t="s">
        <v>1354</v>
      </c>
      <c r="AO176" s="208"/>
      <c r="AP176" s="208"/>
      <c r="AQ176" s="160">
        <f t="shared" si="6"/>
        <v>0</v>
      </c>
      <c r="AR176" s="241"/>
      <c r="AS176" s="241"/>
      <c r="AT176" s="241"/>
      <c r="AU176" s="241"/>
      <c r="AV176" s="241"/>
      <c r="AW176" s="241"/>
    </row>
    <row r="177" spans="1:49" s="263" customFormat="1" ht="27.9" customHeight="1" x14ac:dyDescent="0.3">
      <c r="A177" s="263">
        <v>1</v>
      </c>
      <c r="B177" s="138" t="s">
        <v>1042</v>
      </c>
      <c r="C177" s="138">
        <v>2021</v>
      </c>
      <c r="D177" s="138" t="s">
        <v>1039</v>
      </c>
      <c r="E177" s="139" t="s">
        <v>1040</v>
      </c>
      <c r="F177" s="140" t="s">
        <v>56</v>
      </c>
      <c r="G177" s="141" t="s">
        <v>89</v>
      </c>
      <c r="H177" s="142" t="s">
        <v>98</v>
      </c>
      <c r="I177" s="143" t="s">
        <v>1041</v>
      </c>
      <c r="J177" s="144" t="s">
        <v>85</v>
      </c>
      <c r="K177" s="191" t="s">
        <v>268</v>
      </c>
      <c r="L177" s="145">
        <v>12</v>
      </c>
      <c r="M177" s="146" t="str">
        <f>IF(ISERROR(VLOOKUP(L177,Proposito_programa!$C$2:$E$59,2,FALSE))," ",VLOOKUP(L177,Proposito_programa!$C$2:$E$59,2,FALSE))</f>
        <v>Educación inicial: Bases sólidas para la vida.</v>
      </c>
      <c r="N177" s="392" t="str">
        <f>IF(ISERROR(VLOOKUP(L177,[11]Proposito_programa!$C$2:$E$59,3,FALSE))," ",VLOOKUP(L177,[11]Proposito_programa!$C$2:$E$59,3,FALSE))</f>
        <v>Propósito 1: Hacer un nuevo contrato social para incrementar la inclusión social, productiva y política</v>
      </c>
      <c r="O177" s="147">
        <v>1585</v>
      </c>
      <c r="P177" s="205">
        <v>14</v>
      </c>
      <c r="Q177" s="149">
        <v>900552715</v>
      </c>
      <c r="R177" s="150" t="s">
        <v>1273</v>
      </c>
      <c r="S177" s="149" t="s">
        <v>364</v>
      </c>
      <c r="T177" s="149"/>
      <c r="U177" s="151"/>
      <c r="V177" s="152"/>
      <c r="W177" s="153">
        <v>50000000</v>
      </c>
      <c r="X177" s="154"/>
      <c r="Y177" s="155"/>
      <c r="Z177" s="153"/>
      <c r="AA177" s="311">
        <f t="shared" si="5"/>
        <v>50000000</v>
      </c>
      <c r="AB177" s="344">
        <v>0</v>
      </c>
      <c r="AC177" s="413">
        <v>44390</v>
      </c>
      <c r="AD177" s="157">
        <v>44412</v>
      </c>
      <c r="AE177" s="157">
        <v>44595</v>
      </c>
      <c r="AF177" s="208">
        <v>213</v>
      </c>
      <c r="AG177" s="262"/>
      <c r="AH177" s="158"/>
      <c r="AI177" s="159"/>
      <c r="AJ177" s="262"/>
      <c r="AK177" s="262"/>
      <c r="AL177" s="262"/>
      <c r="AM177" s="208"/>
      <c r="AN177" s="208" t="s">
        <v>1354</v>
      </c>
      <c r="AO177" s="208"/>
      <c r="AP177" s="208"/>
      <c r="AQ177" s="160">
        <f t="shared" si="6"/>
        <v>0</v>
      </c>
      <c r="AR177" s="241"/>
      <c r="AS177" s="241"/>
      <c r="AT177" s="241"/>
      <c r="AU177" s="241"/>
      <c r="AV177" s="241"/>
      <c r="AW177" s="241"/>
    </row>
    <row r="178" spans="1:49" s="263" customFormat="1" ht="27.9" customHeight="1" x14ac:dyDescent="0.3">
      <c r="A178" s="263">
        <v>0</v>
      </c>
      <c r="B178" s="138" t="s">
        <v>1042</v>
      </c>
      <c r="C178" s="138">
        <v>2021</v>
      </c>
      <c r="D178" s="138" t="s">
        <v>1039</v>
      </c>
      <c r="E178" s="139" t="s">
        <v>1040</v>
      </c>
      <c r="F178" s="140" t="s">
        <v>56</v>
      </c>
      <c r="G178" s="141" t="s">
        <v>89</v>
      </c>
      <c r="H178" s="142" t="s">
        <v>98</v>
      </c>
      <c r="I178" s="143" t="s">
        <v>1041</v>
      </c>
      <c r="J178" s="144" t="s">
        <v>85</v>
      </c>
      <c r="K178" s="191" t="s">
        <v>268</v>
      </c>
      <c r="L178" s="145">
        <v>14</v>
      </c>
      <c r="M178" s="146" t="str">
        <f>IF(ISERROR(VLOOKUP(L178,Proposito_programa!$C$2:$E$59,2,FALSE))," ",VLOOKUP(L178,Proposito_programa!$C$2:$E$59,2,FALSE))</f>
        <v>Formación integral: más y mejor tiempo en los colegios</v>
      </c>
      <c r="N178" s="392" t="str">
        <f>IF(ISERROR(VLOOKUP(L178,[11]Proposito_programa!$C$2:$E$59,3,FALSE))," ",VLOOKUP(L178,[11]Proposito_programa!$C$2:$E$59,3,FALSE))</f>
        <v>Propósito 1: Hacer un nuevo contrato social para incrementar la inclusión social, productiva y política</v>
      </c>
      <c r="O178" s="147">
        <v>1586</v>
      </c>
      <c r="P178" s="205">
        <v>14</v>
      </c>
      <c r="Q178" s="149">
        <v>900552715</v>
      </c>
      <c r="R178" s="150" t="s">
        <v>1273</v>
      </c>
      <c r="S178" s="149" t="s">
        <v>364</v>
      </c>
      <c r="T178" s="149"/>
      <c r="U178" s="151"/>
      <c r="V178" s="152"/>
      <c r="W178" s="153">
        <v>152712577</v>
      </c>
      <c r="X178" s="154"/>
      <c r="Y178" s="155"/>
      <c r="Z178" s="153"/>
      <c r="AA178" s="311">
        <f t="shared" si="5"/>
        <v>152712577</v>
      </c>
      <c r="AB178" s="344">
        <v>0</v>
      </c>
      <c r="AC178" s="413">
        <v>44390</v>
      </c>
      <c r="AD178" s="157">
        <v>44412</v>
      </c>
      <c r="AE178" s="157">
        <v>44595</v>
      </c>
      <c r="AF178" s="208">
        <v>213</v>
      </c>
      <c r="AG178" s="262"/>
      <c r="AH178" s="158"/>
      <c r="AI178" s="159"/>
      <c r="AJ178" s="262"/>
      <c r="AK178" s="262"/>
      <c r="AL178" s="262"/>
      <c r="AM178" s="208"/>
      <c r="AN178" s="208" t="s">
        <v>1354</v>
      </c>
      <c r="AO178" s="208"/>
      <c r="AP178" s="208"/>
      <c r="AQ178" s="160">
        <f t="shared" si="6"/>
        <v>0</v>
      </c>
      <c r="AR178" s="241"/>
      <c r="AS178" s="241"/>
      <c r="AT178" s="241"/>
      <c r="AU178" s="241"/>
      <c r="AV178" s="241"/>
      <c r="AW178" s="241"/>
    </row>
    <row r="179" spans="1:49" s="263" customFormat="1" ht="27.9" customHeight="1" x14ac:dyDescent="0.3">
      <c r="A179" s="263">
        <v>0</v>
      </c>
      <c r="B179" s="138" t="s">
        <v>1042</v>
      </c>
      <c r="C179" s="138">
        <v>2021</v>
      </c>
      <c r="D179" s="138" t="s">
        <v>1039</v>
      </c>
      <c r="E179" s="139" t="s">
        <v>1040</v>
      </c>
      <c r="F179" s="140" t="s">
        <v>56</v>
      </c>
      <c r="G179" s="141" t="s">
        <v>89</v>
      </c>
      <c r="H179" s="142" t="s">
        <v>98</v>
      </c>
      <c r="I179" s="143" t="s">
        <v>1041</v>
      </c>
      <c r="J179" s="144" t="s">
        <v>85</v>
      </c>
      <c r="K179" s="191" t="s">
        <v>268</v>
      </c>
      <c r="L179" s="145">
        <v>20</v>
      </c>
      <c r="M179" s="146" t="str">
        <f>IF(ISERROR(VLOOKUP(L179,Proposito_programa!$C$2:$E$59,2,FALSE))," ",VLOOKUP(L179,Proposito_programa!$C$2:$E$59,2,FALSE))</f>
        <v>Bogotá, referente en cultura, deporte, recreación y actividad física, con parques para el desarrollo y la salud</v>
      </c>
      <c r="N179" s="392" t="str">
        <f>IF(ISERROR(VLOOKUP(L179,[11]Proposito_programa!$C$2:$E$59,3,FALSE))," ",VLOOKUP(L179,[11]Proposito_programa!$C$2:$E$59,3,FALSE))</f>
        <v>Propósito 1: Hacer un nuevo contrato social para incrementar la inclusión social, productiva y política</v>
      </c>
      <c r="O179" s="147">
        <v>1590</v>
      </c>
      <c r="P179" s="205">
        <v>14</v>
      </c>
      <c r="Q179" s="149">
        <v>900552715</v>
      </c>
      <c r="R179" s="150" t="s">
        <v>1273</v>
      </c>
      <c r="S179" s="149" t="s">
        <v>364</v>
      </c>
      <c r="T179" s="149"/>
      <c r="U179" s="151"/>
      <c r="V179" s="152"/>
      <c r="W179" s="153">
        <v>380812000</v>
      </c>
      <c r="X179" s="154"/>
      <c r="Y179" s="155"/>
      <c r="Z179" s="153"/>
      <c r="AA179" s="311">
        <f t="shared" si="5"/>
        <v>380812000</v>
      </c>
      <c r="AB179" s="344">
        <v>0</v>
      </c>
      <c r="AC179" s="413">
        <v>44390</v>
      </c>
      <c r="AD179" s="157">
        <v>44412</v>
      </c>
      <c r="AE179" s="157">
        <v>44595</v>
      </c>
      <c r="AF179" s="208">
        <v>213</v>
      </c>
      <c r="AG179" s="262"/>
      <c r="AH179" s="158"/>
      <c r="AI179" s="159"/>
      <c r="AJ179" s="262"/>
      <c r="AK179" s="262"/>
      <c r="AL179" s="262"/>
      <c r="AM179" s="208"/>
      <c r="AN179" s="208" t="s">
        <v>1354</v>
      </c>
      <c r="AO179" s="208"/>
      <c r="AP179" s="208"/>
      <c r="AQ179" s="160">
        <f t="shared" si="6"/>
        <v>0</v>
      </c>
      <c r="AR179" s="241"/>
      <c r="AS179" s="241"/>
      <c r="AT179" s="241"/>
      <c r="AU179" s="241"/>
      <c r="AV179" s="241"/>
      <c r="AW179" s="241"/>
    </row>
    <row r="180" spans="1:49" s="263" customFormat="1" ht="27.9" customHeight="1" x14ac:dyDescent="0.3">
      <c r="A180" s="263">
        <v>0</v>
      </c>
      <c r="B180" s="138" t="s">
        <v>1042</v>
      </c>
      <c r="C180" s="138">
        <v>2021</v>
      </c>
      <c r="D180" s="138" t="s">
        <v>1039</v>
      </c>
      <c r="E180" s="139" t="s">
        <v>1040</v>
      </c>
      <c r="F180" s="140" t="s">
        <v>56</v>
      </c>
      <c r="G180" s="141" t="s">
        <v>89</v>
      </c>
      <c r="H180" s="142" t="s">
        <v>98</v>
      </c>
      <c r="I180" s="143" t="s">
        <v>1041</v>
      </c>
      <c r="J180" s="144" t="s">
        <v>85</v>
      </c>
      <c r="K180" s="191" t="s">
        <v>268</v>
      </c>
      <c r="L180" s="145">
        <v>21</v>
      </c>
      <c r="M180" s="146" t="str">
        <f>IF(ISERROR(VLOOKUP(L180,Proposito_programa!$C$2:$E$59,2,FALSE))," ",VLOOKUP(L180,Proposito_programa!$C$2:$E$59,2,FALSE))</f>
        <v>Creación y vida cotidiana: Apropiación ciudadana del arte, la cultura y el patrimonio, para la democracia cultural</v>
      </c>
      <c r="N180" s="392" t="str">
        <f>IF(ISERROR(VLOOKUP(L180,[11]Proposito_programa!$C$2:$E$59,3,FALSE))," ",VLOOKUP(L180,[11]Proposito_programa!$C$2:$E$59,3,FALSE))</f>
        <v>Propósito 1: Hacer un nuevo contrato social para incrementar la inclusión social, productiva y política</v>
      </c>
      <c r="O180" s="147">
        <v>1633</v>
      </c>
      <c r="P180" s="205">
        <v>14</v>
      </c>
      <c r="Q180" s="149">
        <v>900552715</v>
      </c>
      <c r="R180" s="150" t="s">
        <v>1273</v>
      </c>
      <c r="S180" s="149" t="s">
        <v>364</v>
      </c>
      <c r="T180" s="149"/>
      <c r="U180" s="151"/>
      <c r="V180" s="152"/>
      <c r="W180" s="153">
        <v>24000000</v>
      </c>
      <c r="X180" s="154"/>
      <c r="Y180" s="155"/>
      <c r="Z180" s="153"/>
      <c r="AA180" s="311">
        <f t="shared" si="5"/>
        <v>24000000</v>
      </c>
      <c r="AB180" s="344">
        <v>0</v>
      </c>
      <c r="AC180" s="413">
        <v>44390</v>
      </c>
      <c r="AD180" s="157">
        <v>44412</v>
      </c>
      <c r="AE180" s="157">
        <v>44595</v>
      </c>
      <c r="AF180" s="208">
        <v>213</v>
      </c>
      <c r="AG180" s="262"/>
      <c r="AH180" s="158"/>
      <c r="AI180" s="159"/>
      <c r="AJ180" s="262"/>
      <c r="AK180" s="262"/>
      <c r="AL180" s="262"/>
      <c r="AM180" s="208"/>
      <c r="AN180" s="208" t="s">
        <v>1354</v>
      </c>
      <c r="AO180" s="208"/>
      <c r="AP180" s="208"/>
      <c r="AQ180" s="160">
        <f t="shared" si="6"/>
        <v>0</v>
      </c>
      <c r="AR180" s="241"/>
      <c r="AS180" s="241"/>
      <c r="AT180" s="241"/>
      <c r="AU180" s="241"/>
      <c r="AV180" s="241"/>
      <c r="AW180" s="241"/>
    </row>
    <row r="181" spans="1:49" s="263" customFormat="1" ht="27.9" customHeight="1" x14ac:dyDescent="0.3">
      <c r="A181" s="263">
        <v>0</v>
      </c>
      <c r="B181" s="138" t="s">
        <v>1042</v>
      </c>
      <c r="C181" s="138">
        <v>2021</v>
      </c>
      <c r="D181" s="138" t="s">
        <v>1039</v>
      </c>
      <c r="E181" s="139" t="s">
        <v>1040</v>
      </c>
      <c r="F181" s="140" t="s">
        <v>56</v>
      </c>
      <c r="G181" s="141" t="s">
        <v>89</v>
      </c>
      <c r="H181" s="142" t="s">
        <v>98</v>
      </c>
      <c r="I181" s="143" t="s">
        <v>1041</v>
      </c>
      <c r="J181" s="144" t="s">
        <v>85</v>
      </c>
      <c r="K181" s="191" t="s">
        <v>268</v>
      </c>
      <c r="L181" s="145">
        <v>55</v>
      </c>
      <c r="M181" s="146" t="str">
        <f>IF(ISERROR(VLOOKUP(L181,Proposito_programa!$C$2:$E$59,2,FALSE))," ",VLOOKUP(L181,Proposito_programa!$C$2:$E$59,2,FALSE))</f>
        <v>Fortalecimiento de cultura ciudadana y su institucionalidad</v>
      </c>
      <c r="N181" s="146" t="str">
        <f>IF(ISERROR(VLOOKUP(L181,Proposito_programa!$C$2:$E$59,3,FALSE))," ",VLOOKUP(L181,Proposito_programa!$C$2:$E$59,3,FALSE))</f>
        <v>Propósito 5: Construir Bogotá - Región con gobierno abierto, transparente y ciudadanía consciente</v>
      </c>
      <c r="O181" s="147">
        <v>1691</v>
      </c>
      <c r="P181" s="205">
        <v>14</v>
      </c>
      <c r="Q181" s="149">
        <v>900552715</v>
      </c>
      <c r="R181" s="150" t="s">
        <v>1273</v>
      </c>
      <c r="S181" s="149" t="s">
        <v>364</v>
      </c>
      <c r="T181" s="149"/>
      <c r="U181" s="151"/>
      <c r="V181" s="152"/>
      <c r="W181" s="153">
        <v>51468000</v>
      </c>
      <c r="X181" s="154"/>
      <c r="Y181" s="155"/>
      <c r="Z181" s="153"/>
      <c r="AA181" s="311">
        <f t="shared" si="5"/>
        <v>51468000</v>
      </c>
      <c r="AB181" s="344">
        <v>0</v>
      </c>
      <c r="AC181" s="413">
        <v>44390</v>
      </c>
      <c r="AD181" s="157">
        <v>44412</v>
      </c>
      <c r="AE181" s="157">
        <v>44595</v>
      </c>
      <c r="AF181" s="208">
        <v>213</v>
      </c>
      <c r="AG181" s="262"/>
      <c r="AH181" s="158"/>
      <c r="AI181" s="159"/>
      <c r="AJ181" s="262"/>
      <c r="AK181" s="262"/>
      <c r="AL181" s="262"/>
      <c r="AM181" s="208"/>
      <c r="AN181" s="208" t="s">
        <v>1354</v>
      </c>
      <c r="AO181" s="208"/>
      <c r="AP181" s="208"/>
      <c r="AQ181" s="160">
        <f t="shared" si="6"/>
        <v>0</v>
      </c>
      <c r="AR181" s="241"/>
      <c r="AS181" s="241"/>
      <c r="AT181" s="241"/>
      <c r="AU181" s="241"/>
      <c r="AV181" s="241"/>
      <c r="AW181" s="241"/>
    </row>
    <row r="182" spans="1:49" s="263" customFormat="1" ht="27.9" customHeight="1" x14ac:dyDescent="0.3">
      <c r="A182" s="263">
        <v>1</v>
      </c>
      <c r="B182" s="138" t="s">
        <v>1043</v>
      </c>
      <c r="C182" s="138">
        <v>2021</v>
      </c>
      <c r="D182" s="138" t="s">
        <v>1039</v>
      </c>
      <c r="E182" s="139" t="s">
        <v>1040</v>
      </c>
      <c r="F182" s="140" t="s">
        <v>56</v>
      </c>
      <c r="G182" s="141" t="s">
        <v>89</v>
      </c>
      <c r="H182" s="142" t="s">
        <v>98</v>
      </c>
      <c r="I182" s="143" t="s">
        <v>1041</v>
      </c>
      <c r="J182" s="144" t="s">
        <v>85</v>
      </c>
      <c r="K182" s="191" t="s">
        <v>268</v>
      </c>
      <c r="L182" s="145">
        <v>12</v>
      </c>
      <c r="M182" s="146" t="str">
        <f>IF(ISERROR(VLOOKUP(L182,Proposito_programa!$C$2:$E$59,2,FALSE))," ",VLOOKUP(L182,Proposito_programa!$C$2:$E$59,2,FALSE))</f>
        <v>Educación inicial: Bases sólidas para la vida.</v>
      </c>
      <c r="N182" s="392" t="str">
        <f>IF(ISERROR(VLOOKUP(L182,[11]Proposito_programa!$C$2:$E$59,3,FALSE))," ",VLOOKUP(L182,[11]Proposito_programa!$C$2:$E$59,3,FALSE))</f>
        <v>Propósito 1: Hacer un nuevo contrato social para incrementar la inclusión social, productiva y política</v>
      </c>
      <c r="O182" s="147">
        <v>1585</v>
      </c>
      <c r="P182" s="205">
        <v>14</v>
      </c>
      <c r="Q182" s="149">
        <v>830016004</v>
      </c>
      <c r="R182" s="150" t="s">
        <v>1274</v>
      </c>
      <c r="S182" s="149" t="s">
        <v>364</v>
      </c>
      <c r="T182" s="149"/>
      <c r="U182" s="151"/>
      <c r="V182" s="152"/>
      <c r="W182" s="153">
        <v>62411000</v>
      </c>
      <c r="X182" s="154"/>
      <c r="Y182" s="155"/>
      <c r="Z182" s="153"/>
      <c r="AA182" s="311">
        <f t="shared" si="5"/>
        <v>62411000</v>
      </c>
      <c r="AB182" s="344">
        <v>0</v>
      </c>
      <c r="AC182" s="413">
        <v>44390</v>
      </c>
      <c r="AD182" s="157">
        <v>44400</v>
      </c>
      <c r="AE182" s="157">
        <v>44673</v>
      </c>
      <c r="AF182" s="208">
        <v>273</v>
      </c>
      <c r="AG182" s="262"/>
      <c r="AH182" s="158"/>
      <c r="AI182" s="159"/>
      <c r="AJ182" s="262"/>
      <c r="AK182" s="262"/>
      <c r="AL182" s="262"/>
      <c r="AM182" s="208"/>
      <c r="AN182" s="208" t="s">
        <v>1354</v>
      </c>
      <c r="AO182" s="208"/>
      <c r="AP182" s="208"/>
      <c r="AQ182" s="160">
        <f t="shared" si="6"/>
        <v>0</v>
      </c>
      <c r="AR182" s="241"/>
      <c r="AS182" s="241"/>
      <c r="AT182" s="241"/>
      <c r="AU182" s="241"/>
      <c r="AV182" s="241"/>
      <c r="AW182" s="241"/>
    </row>
    <row r="183" spans="1:49" s="263" customFormat="1" ht="27.9" customHeight="1" x14ac:dyDescent="0.3">
      <c r="A183" s="263">
        <v>0</v>
      </c>
      <c r="B183" s="138" t="s">
        <v>1043</v>
      </c>
      <c r="C183" s="138">
        <v>2021</v>
      </c>
      <c r="D183" s="138" t="s">
        <v>1039</v>
      </c>
      <c r="E183" s="139" t="s">
        <v>1040</v>
      </c>
      <c r="F183" s="140" t="s">
        <v>56</v>
      </c>
      <c r="G183" s="141" t="s">
        <v>89</v>
      </c>
      <c r="H183" s="142" t="s">
        <v>98</v>
      </c>
      <c r="I183" s="143" t="s">
        <v>1041</v>
      </c>
      <c r="J183" s="144" t="s">
        <v>85</v>
      </c>
      <c r="K183" s="191" t="s">
        <v>268</v>
      </c>
      <c r="L183" s="145">
        <v>14</v>
      </c>
      <c r="M183" s="146" t="str">
        <f>IF(ISERROR(VLOOKUP(L183,Proposito_programa!$C$2:$E$59,2,FALSE))," ",VLOOKUP(L183,Proposito_programa!$C$2:$E$59,2,FALSE))</f>
        <v>Formación integral: más y mejor tiempo en los colegios</v>
      </c>
      <c r="N183" s="392" t="str">
        <f>IF(ISERROR(VLOOKUP(L183,[11]Proposito_programa!$C$2:$E$59,3,FALSE))," ",VLOOKUP(L183,[11]Proposito_programa!$C$2:$E$59,3,FALSE))</f>
        <v>Propósito 1: Hacer un nuevo contrato social para incrementar la inclusión social, productiva y política</v>
      </c>
      <c r="O183" s="147">
        <v>1586</v>
      </c>
      <c r="P183" s="205">
        <v>14</v>
      </c>
      <c r="Q183" s="149">
        <v>830016004</v>
      </c>
      <c r="R183" s="150" t="s">
        <v>1274</v>
      </c>
      <c r="S183" s="149" t="s">
        <v>364</v>
      </c>
      <c r="T183" s="149"/>
      <c r="U183" s="151"/>
      <c r="V183" s="152"/>
      <c r="W183" s="153">
        <v>151912577</v>
      </c>
      <c r="X183" s="154"/>
      <c r="Y183" s="155"/>
      <c r="Z183" s="153"/>
      <c r="AA183" s="311">
        <f t="shared" si="5"/>
        <v>151912577</v>
      </c>
      <c r="AB183" s="344">
        <v>0</v>
      </c>
      <c r="AC183" s="413">
        <v>44390</v>
      </c>
      <c r="AD183" s="157">
        <v>44400</v>
      </c>
      <c r="AE183" s="157">
        <v>44673</v>
      </c>
      <c r="AF183" s="208">
        <v>273</v>
      </c>
      <c r="AG183" s="262"/>
      <c r="AH183" s="158"/>
      <c r="AI183" s="159"/>
      <c r="AJ183" s="262"/>
      <c r="AK183" s="262"/>
      <c r="AL183" s="262"/>
      <c r="AM183" s="208"/>
      <c r="AN183" s="208" t="s">
        <v>1354</v>
      </c>
      <c r="AO183" s="208"/>
      <c r="AP183" s="208"/>
      <c r="AQ183" s="160">
        <f t="shared" si="6"/>
        <v>0</v>
      </c>
      <c r="AR183" s="241"/>
      <c r="AS183" s="241"/>
      <c r="AT183" s="241"/>
      <c r="AU183" s="241"/>
      <c r="AV183" s="241"/>
      <c r="AW183" s="241"/>
    </row>
    <row r="184" spans="1:49" s="263" customFormat="1" ht="27.9" customHeight="1" x14ac:dyDescent="0.3">
      <c r="A184" s="263">
        <v>0</v>
      </c>
      <c r="B184" s="138" t="s">
        <v>1043</v>
      </c>
      <c r="C184" s="138">
        <v>2021</v>
      </c>
      <c r="D184" s="138" t="s">
        <v>1039</v>
      </c>
      <c r="E184" s="139" t="s">
        <v>1040</v>
      </c>
      <c r="F184" s="140" t="s">
        <v>56</v>
      </c>
      <c r="G184" s="141" t="s">
        <v>89</v>
      </c>
      <c r="H184" s="142" t="s">
        <v>98</v>
      </c>
      <c r="I184" s="143" t="s">
        <v>1041</v>
      </c>
      <c r="J184" s="144" t="s">
        <v>85</v>
      </c>
      <c r="K184" s="191" t="s">
        <v>268</v>
      </c>
      <c r="L184" s="145">
        <v>21</v>
      </c>
      <c r="M184" s="146" t="str">
        <f>IF(ISERROR(VLOOKUP(L184,Proposito_programa!$C$2:$E$59,2,FALSE))," ",VLOOKUP(L184,Proposito_programa!$C$2:$E$59,2,FALSE))</f>
        <v>Creación y vida cotidiana: Apropiación ciudadana del arte, la cultura y el patrimonio, para la democracia cultural</v>
      </c>
      <c r="N184" s="392" t="str">
        <f>IF(ISERROR(VLOOKUP(L184,[11]Proposito_programa!$C$2:$E$59,3,FALSE))," ",VLOOKUP(L184,[11]Proposito_programa!$C$2:$E$59,3,FALSE))</f>
        <v>Propósito 1: Hacer un nuevo contrato social para incrementar la inclusión social, productiva y política</v>
      </c>
      <c r="O184" s="147">
        <v>1633</v>
      </c>
      <c r="P184" s="205">
        <v>14</v>
      </c>
      <c r="Q184" s="149">
        <v>830016004</v>
      </c>
      <c r="R184" s="150" t="s">
        <v>1274</v>
      </c>
      <c r="S184" s="149" t="s">
        <v>364</v>
      </c>
      <c r="T184" s="149"/>
      <c r="U184" s="151"/>
      <c r="V184" s="152"/>
      <c r="W184" s="153">
        <v>73936000</v>
      </c>
      <c r="X184" s="154"/>
      <c r="Y184" s="155"/>
      <c r="Z184" s="153"/>
      <c r="AA184" s="311">
        <f t="shared" si="5"/>
        <v>73936000</v>
      </c>
      <c r="AB184" s="344">
        <v>0</v>
      </c>
      <c r="AC184" s="413">
        <v>44390</v>
      </c>
      <c r="AD184" s="157">
        <v>44400</v>
      </c>
      <c r="AE184" s="157">
        <v>44673</v>
      </c>
      <c r="AF184" s="208">
        <v>273</v>
      </c>
      <c r="AG184" s="262"/>
      <c r="AH184" s="158"/>
      <c r="AI184" s="159"/>
      <c r="AJ184" s="262"/>
      <c r="AK184" s="262"/>
      <c r="AL184" s="262"/>
      <c r="AM184" s="208"/>
      <c r="AN184" s="208" t="s">
        <v>1354</v>
      </c>
      <c r="AO184" s="208"/>
      <c r="AP184" s="208"/>
      <c r="AQ184" s="160">
        <f t="shared" si="6"/>
        <v>0</v>
      </c>
      <c r="AR184" s="241"/>
      <c r="AS184" s="241"/>
      <c r="AT184" s="241"/>
      <c r="AU184" s="241"/>
      <c r="AV184" s="241"/>
      <c r="AW184" s="241"/>
    </row>
    <row r="185" spans="1:49" s="263" customFormat="1" ht="27.9" customHeight="1" x14ac:dyDescent="0.3">
      <c r="A185" s="263">
        <v>0</v>
      </c>
      <c r="B185" s="138" t="s">
        <v>1043</v>
      </c>
      <c r="C185" s="138">
        <v>2021</v>
      </c>
      <c r="D185" s="138" t="s">
        <v>1039</v>
      </c>
      <c r="E185" s="139" t="s">
        <v>1040</v>
      </c>
      <c r="F185" s="140" t="s">
        <v>56</v>
      </c>
      <c r="G185" s="141" t="s">
        <v>89</v>
      </c>
      <c r="H185" s="142" t="s">
        <v>98</v>
      </c>
      <c r="I185" s="143" t="s">
        <v>1041</v>
      </c>
      <c r="J185" s="144" t="s">
        <v>85</v>
      </c>
      <c r="K185" s="191" t="s">
        <v>268</v>
      </c>
      <c r="L185" s="145">
        <v>23</v>
      </c>
      <c r="M185" s="146" t="str">
        <f>IF(ISERROR(VLOOKUP(L185,Proposito_programa!$C$2:$E$59,2,FALSE))," ",VLOOKUP(L185,Proposito_programa!$C$2:$E$59,2,FALSE))</f>
        <v>Bogotá rural</v>
      </c>
      <c r="N185" s="392" t="str">
        <f>IF(ISERROR(VLOOKUP(L185,[11]Proposito_programa!$C$2:$E$59,3,FALSE))," ",VLOOKUP(L185,[11]Proposito_programa!$C$2:$E$59,3,FALSE))</f>
        <v>Propósito 1: Hacer un nuevo contrato social para incrementar la inclusión social, productiva y política</v>
      </c>
      <c r="O185" s="147">
        <v>1634</v>
      </c>
      <c r="P185" s="205">
        <v>14</v>
      </c>
      <c r="Q185" s="149">
        <v>830016004</v>
      </c>
      <c r="R185" s="150" t="s">
        <v>1274</v>
      </c>
      <c r="S185" s="149" t="s">
        <v>364</v>
      </c>
      <c r="T185" s="149"/>
      <c r="U185" s="151"/>
      <c r="V185" s="152"/>
      <c r="W185" s="153">
        <v>16000000</v>
      </c>
      <c r="X185" s="154"/>
      <c r="Y185" s="155"/>
      <c r="Z185" s="153"/>
      <c r="AA185" s="311">
        <f t="shared" si="5"/>
        <v>16000000</v>
      </c>
      <c r="AB185" s="344">
        <v>0</v>
      </c>
      <c r="AC185" s="413">
        <v>44390</v>
      </c>
      <c r="AD185" s="157">
        <v>44400</v>
      </c>
      <c r="AE185" s="157">
        <v>44673</v>
      </c>
      <c r="AF185" s="208">
        <v>273</v>
      </c>
      <c r="AG185" s="262"/>
      <c r="AH185" s="158"/>
      <c r="AI185" s="159"/>
      <c r="AJ185" s="262"/>
      <c r="AK185" s="262"/>
      <c r="AL185" s="262"/>
      <c r="AM185" s="208"/>
      <c r="AN185" s="208" t="s">
        <v>1354</v>
      </c>
      <c r="AO185" s="208"/>
      <c r="AP185" s="208"/>
      <c r="AQ185" s="160">
        <f t="shared" si="6"/>
        <v>0</v>
      </c>
      <c r="AR185" s="241"/>
      <c r="AS185" s="241"/>
      <c r="AT185" s="241"/>
      <c r="AU185" s="241"/>
      <c r="AV185" s="241"/>
      <c r="AW185" s="241"/>
    </row>
    <row r="186" spans="1:49" s="263" customFormat="1" ht="27.9" customHeight="1" x14ac:dyDescent="0.3">
      <c r="A186" s="263">
        <v>0</v>
      </c>
      <c r="B186" s="138" t="s">
        <v>1043</v>
      </c>
      <c r="C186" s="138">
        <v>2021</v>
      </c>
      <c r="D186" s="138" t="s">
        <v>1039</v>
      </c>
      <c r="E186" s="139" t="s">
        <v>1040</v>
      </c>
      <c r="F186" s="140" t="s">
        <v>56</v>
      </c>
      <c r="G186" s="141" t="s">
        <v>89</v>
      </c>
      <c r="H186" s="142" t="s">
        <v>98</v>
      </c>
      <c r="I186" s="143" t="s">
        <v>1041</v>
      </c>
      <c r="J186" s="144" t="s">
        <v>85</v>
      </c>
      <c r="K186" s="191" t="s">
        <v>268</v>
      </c>
      <c r="L186" s="145">
        <v>55</v>
      </c>
      <c r="M186" s="146" t="str">
        <f>IF(ISERROR(VLOOKUP(L186,Proposito_programa!$C$2:$E$59,2,FALSE))," ",VLOOKUP(L186,Proposito_programa!$C$2:$E$59,2,FALSE))</f>
        <v>Fortalecimiento de cultura ciudadana y su institucionalidad</v>
      </c>
      <c r="N186" s="146" t="str">
        <f>IF(ISERROR(VLOOKUP(L186,Proposito_programa!$C$2:$E$59,3,FALSE))," ",VLOOKUP(L186,Proposito_programa!$C$2:$E$59,3,FALSE))</f>
        <v>Propósito 5: Construir Bogotá - Región con gobierno abierto, transparente y ciudadanía consciente</v>
      </c>
      <c r="O186" s="147">
        <v>1691</v>
      </c>
      <c r="P186" s="205">
        <v>14</v>
      </c>
      <c r="Q186" s="149">
        <v>830016004</v>
      </c>
      <c r="R186" s="150" t="s">
        <v>1274</v>
      </c>
      <c r="S186" s="149" t="s">
        <v>364</v>
      </c>
      <c r="T186" s="149"/>
      <c r="U186" s="151"/>
      <c r="V186" s="152"/>
      <c r="W186" s="153">
        <v>198800000</v>
      </c>
      <c r="X186" s="154"/>
      <c r="Y186" s="155"/>
      <c r="Z186" s="153"/>
      <c r="AA186" s="311">
        <f t="shared" si="5"/>
        <v>198800000</v>
      </c>
      <c r="AB186" s="344">
        <v>0</v>
      </c>
      <c r="AC186" s="413">
        <v>44390</v>
      </c>
      <c r="AD186" s="157">
        <v>44400</v>
      </c>
      <c r="AE186" s="157">
        <v>44673</v>
      </c>
      <c r="AF186" s="208">
        <v>273</v>
      </c>
      <c r="AG186" s="262"/>
      <c r="AH186" s="158"/>
      <c r="AI186" s="159"/>
      <c r="AJ186" s="262"/>
      <c r="AK186" s="262"/>
      <c r="AL186" s="262"/>
      <c r="AM186" s="208"/>
      <c r="AN186" s="208" t="s">
        <v>1354</v>
      </c>
      <c r="AO186" s="208"/>
      <c r="AP186" s="208"/>
      <c r="AQ186" s="160">
        <f t="shared" si="6"/>
        <v>0</v>
      </c>
      <c r="AR186" s="241"/>
      <c r="AS186" s="241"/>
      <c r="AT186" s="241"/>
      <c r="AU186" s="241"/>
      <c r="AV186" s="241"/>
      <c r="AW186" s="241"/>
    </row>
    <row r="187" spans="1:49" s="263" customFormat="1" ht="27.9" customHeight="1" x14ac:dyDescent="0.3">
      <c r="A187" s="263">
        <v>1</v>
      </c>
      <c r="B187" s="138" t="s">
        <v>1044</v>
      </c>
      <c r="C187" s="138">
        <v>2021</v>
      </c>
      <c r="D187" s="138" t="s">
        <v>1045</v>
      </c>
      <c r="E187" s="139" t="s">
        <v>1046</v>
      </c>
      <c r="F187" s="140" t="s">
        <v>100</v>
      </c>
      <c r="G187" s="141" t="s">
        <v>29</v>
      </c>
      <c r="H187" s="142" t="s">
        <v>100</v>
      </c>
      <c r="I187" s="143" t="s">
        <v>1047</v>
      </c>
      <c r="J187" s="144" t="s">
        <v>85</v>
      </c>
      <c r="K187" s="191" t="s">
        <v>268</v>
      </c>
      <c r="L187" s="145">
        <v>18</v>
      </c>
      <c r="M187" s="146" t="str">
        <f>IF(ISERROR(VLOOKUP(L187,Proposito_programa!$C$2:$E$59,2,FALSE))," ",VLOOKUP(L187,Proposito_programa!$C$2:$E$59,2,FALSE))</f>
        <v>Cierre de brechas para la inclusión productiva urbano rural</v>
      </c>
      <c r="N187" s="392" t="str">
        <f>IF(ISERROR(VLOOKUP(L187,[11]Proposito_programa!$C$2:$E$59,3,FALSE))," ",VLOOKUP(L187,[11]Proposito_programa!$C$2:$E$59,3,FALSE))</f>
        <v>Propósito 1: Hacer un nuevo contrato social para incrementar la inclusión social, productiva y política</v>
      </c>
      <c r="O187" s="147">
        <v>1587</v>
      </c>
      <c r="P187" s="205"/>
      <c r="Q187" s="149">
        <v>899999061</v>
      </c>
      <c r="R187" s="150" t="s">
        <v>1275</v>
      </c>
      <c r="S187" s="149" t="s">
        <v>364</v>
      </c>
      <c r="T187" s="149"/>
      <c r="U187" s="151"/>
      <c r="V187" s="152"/>
      <c r="W187" s="153">
        <v>2894552000</v>
      </c>
      <c r="X187" s="154"/>
      <c r="Y187" s="155"/>
      <c r="Z187" s="153"/>
      <c r="AA187" s="311">
        <f t="shared" si="5"/>
        <v>2894552000</v>
      </c>
      <c r="AB187" s="344">
        <v>2894552000</v>
      </c>
      <c r="AC187" s="413">
        <v>44375</v>
      </c>
      <c r="AD187" s="157">
        <v>44375</v>
      </c>
      <c r="AE187" s="157">
        <v>46568</v>
      </c>
      <c r="AF187" s="208">
        <v>2193</v>
      </c>
      <c r="AG187" s="262"/>
      <c r="AH187" s="158"/>
      <c r="AI187" s="159"/>
      <c r="AJ187" s="262"/>
      <c r="AK187" s="262"/>
      <c r="AL187" s="262"/>
      <c r="AM187" s="208"/>
      <c r="AN187" s="208" t="s">
        <v>1354</v>
      </c>
      <c r="AO187" s="208"/>
      <c r="AP187" s="208"/>
      <c r="AQ187" s="160">
        <f t="shared" si="6"/>
        <v>1</v>
      </c>
      <c r="AR187" s="241"/>
      <c r="AS187" s="241"/>
      <c r="AT187" s="241"/>
      <c r="AU187" s="241"/>
      <c r="AV187" s="241"/>
      <c r="AW187" s="241"/>
    </row>
    <row r="188" spans="1:49" s="263" customFormat="1" ht="27.9" customHeight="1" x14ac:dyDescent="0.3">
      <c r="A188" s="263">
        <v>1</v>
      </c>
      <c r="B188" s="138" t="s">
        <v>1048</v>
      </c>
      <c r="C188" s="138">
        <v>2021</v>
      </c>
      <c r="D188" s="138" t="s">
        <v>1049</v>
      </c>
      <c r="E188" s="139" t="s">
        <v>1050</v>
      </c>
      <c r="F188" s="140" t="s">
        <v>90</v>
      </c>
      <c r="G188" s="141" t="s">
        <v>29</v>
      </c>
      <c r="H188" s="142" t="s">
        <v>111</v>
      </c>
      <c r="I188" s="143" t="s">
        <v>1051</v>
      </c>
      <c r="J188" s="144" t="s">
        <v>85</v>
      </c>
      <c r="K188" s="191" t="s">
        <v>268</v>
      </c>
      <c r="L188" s="145">
        <v>48</v>
      </c>
      <c r="M188" s="146" t="str">
        <f>IF(ISERROR(VLOOKUP(L188,Proposito_programa!$C$2:$E$59,2,FALSE))," ",VLOOKUP(L188,Proposito_programa!$C$2:$E$59,2,FALSE))</f>
        <v>Plataforma institucional para la seguridad y justicia</v>
      </c>
      <c r="N188" s="391" t="str">
        <f>IF(ISERROR(VLOOKUP(L188,[12]Proposito_programa!$C$2:$E$59,3,FALSE))," ",VLOOKUP(L188,[12]Proposito_programa!$C$2:$E$59,3,FALSE))</f>
        <v>Propósito 3: Inspirar confianza y legitimidad para vivir sin miedo y ser epicentro de cultura ciudadana, paz y reconciliación</v>
      </c>
      <c r="O188" s="147">
        <v>1683</v>
      </c>
      <c r="P188" s="205"/>
      <c r="Q188" s="149">
        <v>1072661424</v>
      </c>
      <c r="R188" s="150" t="s">
        <v>1276</v>
      </c>
      <c r="S188" s="149" t="s">
        <v>363</v>
      </c>
      <c r="T188" s="149"/>
      <c r="U188" s="151"/>
      <c r="V188" s="152"/>
      <c r="W188" s="153">
        <v>15600000</v>
      </c>
      <c r="X188" s="154"/>
      <c r="Y188" s="155"/>
      <c r="Z188" s="153"/>
      <c r="AA188" s="311">
        <f t="shared" si="5"/>
        <v>15600000</v>
      </c>
      <c r="AB188" s="344">
        <v>11093333</v>
      </c>
      <c r="AC188" s="413">
        <v>44396</v>
      </c>
      <c r="AD188" s="157">
        <v>44400</v>
      </c>
      <c r="AE188" s="157">
        <v>44583</v>
      </c>
      <c r="AF188" s="208">
        <v>183</v>
      </c>
      <c r="AG188" s="262"/>
      <c r="AH188" s="158"/>
      <c r="AI188" s="159"/>
      <c r="AJ188" s="262"/>
      <c r="AK188" s="262"/>
      <c r="AL188" s="262"/>
      <c r="AM188" s="208"/>
      <c r="AN188" s="208" t="s">
        <v>1354</v>
      </c>
      <c r="AO188" s="208"/>
      <c r="AP188" s="208"/>
      <c r="AQ188" s="160">
        <f t="shared" si="6"/>
        <v>0.71111108974358972</v>
      </c>
      <c r="AR188" s="241"/>
      <c r="AS188" s="241"/>
      <c r="AT188" s="241"/>
      <c r="AU188" s="241"/>
      <c r="AV188" s="241"/>
      <c r="AW188" s="241"/>
    </row>
    <row r="189" spans="1:49" s="263" customFormat="1" ht="27.9" customHeight="1" x14ac:dyDescent="0.3">
      <c r="A189" s="263">
        <v>1</v>
      </c>
      <c r="B189" s="138" t="s">
        <v>1052</v>
      </c>
      <c r="C189" s="138">
        <v>2021</v>
      </c>
      <c r="D189" s="138" t="s">
        <v>1039</v>
      </c>
      <c r="E189" s="139" t="s">
        <v>1040</v>
      </c>
      <c r="F189" s="140" t="s">
        <v>56</v>
      </c>
      <c r="G189" s="141" t="s">
        <v>89</v>
      </c>
      <c r="H189" s="142" t="s">
        <v>98</v>
      </c>
      <c r="I189" s="143" t="s">
        <v>1041</v>
      </c>
      <c r="J189" s="144" t="s">
        <v>85</v>
      </c>
      <c r="K189" s="191" t="s">
        <v>268</v>
      </c>
      <c r="L189" s="145">
        <v>14</v>
      </c>
      <c r="M189" s="146" t="str">
        <f>IF(ISERROR(VLOOKUP(L189,Proposito_programa!$C$2:$E$59,2,FALSE))," ",VLOOKUP(L189,Proposito_programa!$C$2:$E$59,2,FALSE))</f>
        <v>Formación integral: más y mejor tiempo en los colegios</v>
      </c>
      <c r="N189" s="146" t="str">
        <f>IF(ISERROR(VLOOKUP(L189,Proposito_programa!$C$2:$E$59,3,FALSE))," ",VLOOKUP(L189,Proposito_programa!$C$2:$E$59,3,FALSE))</f>
        <v>Propósito 1: Hacer un nuevo contrato social para incrementar la inclusión social, productiva y política</v>
      </c>
      <c r="O189" s="147">
        <v>1586</v>
      </c>
      <c r="P189" s="205">
        <v>14</v>
      </c>
      <c r="Q189" s="149">
        <v>900063026</v>
      </c>
      <c r="R189" s="150" t="s">
        <v>1326</v>
      </c>
      <c r="S189" s="149" t="s">
        <v>364</v>
      </c>
      <c r="T189" s="149"/>
      <c r="U189" s="151"/>
      <c r="V189" s="152"/>
      <c r="W189" s="153">
        <v>23511869</v>
      </c>
      <c r="X189" s="154"/>
      <c r="Y189" s="155"/>
      <c r="Z189" s="153"/>
      <c r="AA189" s="311">
        <f t="shared" si="5"/>
        <v>23511869</v>
      </c>
      <c r="AB189" s="344">
        <v>12584772</v>
      </c>
      <c r="AC189" s="413">
        <v>44390</v>
      </c>
      <c r="AD189" s="157">
        <v>44432</v>
      </c>
      <c r="AE189" s="157">
        <v>44584</v>
      </c>
      <c r="AF189" s="208">
        <v>214</v>
      </c>
      <c r="AG189" s="262"/>
      <c r="AH189" s="158"/>
      <c r="AI189" s="159"/>
      <c r="AJ189" s="262"/>
      <c r="AK189" s="262"/>
      <c r="AL189" s="262"/>
      <c r="AM189" s="208"/>
      <c r="AN189" s="208" t="s">
        <v>1354</v>
      </c>
      <c r="AO189" s="208"/>
      <c r="AP189" s="208"/>
      <c r="AQ189" s="160">
        <f t="shared" si="6"/>
        <v>0.53525187640336036</v>
      </c>
      <c r="AR189" s="241"/>
      <c r="AS189" s="241"/>
      <c r="AT189" s="241"/>
      <c r="AU189" s="241"/>
      <c r="AV189" s="241"/>
      <c r="AW189" s="241"/>
    </row>
    <row r="190" spans="1:49" s="263" customFormat="1" ht="27.9" customHeight="1" x14ac:dyDescent="0.3">
      <c r="A190" s="263">
        <v>0</v>
      </c>
      <c r="B190" s="138" t="s">
        <v>1052</v>
      </c>
      <c r="C190" s="138">
        <v>2021</v>
      </c>
      <c r="D190" s="138" t="s">
        <v>1039</v>
      </c>
      <c r="E190" s="139" t="s">
        <v>1040</v>
      </c>
      <c r="F190" s="140" t="s">
        <v>56</v>
      </c>
      <c r="G190" s="141" t="s">
        <v>89</v>
      </c>
      <c r="H190" s="142" t="s">
        <v>98</v>
      </c>
      <c r="I190" s="143" t="s">
        <v>1041</v>
      </c>
      <c r="J190" s="144" t="s">
        <v>85</v>
      </c>
      <c r="K190" s="191" t="s">
        <v>268</v>
      </c>
      <c r="L190" s="145">
        <v>23</v>
      </c>
      <c r="M190" s="146" t="str">
        <f>IF(ISERROR(VLOOKUP(L190,Proposito_programa!$C$2:$E$59,2,FALSE))," ",VLOOKUP(L190,Proposito_programa!$C$2:$E$59,2,FALSE))</f>
        <v>Bogotá rural</v>
      </c>
      <c r="N190" s="146" t="str">
        <f>IF(ISERROR(VLOOKUP(L190,Proposito_programa!$C$2:$E$59,3,FALSE))," ",VLOOKUP(L190,Proposito_programa!$C$2:$E$59,3,FALSE))</f>
        <v>Propósito 1: Hacer un nuevo contrato social para incrementar la inclusión social, productiva y política</v>
      </c>
      <c r="O190" s="147">
        <v>1634</v>
      </c>
      <c r="P190" s="205">
        <v>14</v>
      </c>
      <c r="Q190" s="149">
        <v>900063026</v>
      </c>
      <c r="R190" s="150" t="s">
        <v>1326</v>
      </c>
      <c r="S190" s="149" t="s">
        <v>364</v>
      </c>
      <c r="T190" s="149"/>
      <c r="U190" s="151"/>
      <c r="V190" s="152"/>
      <c r="W190" s="153">
        <v>260000000</v>
      </c>
      <c r="X190" s="154"/>
      <c r="Y190" s="155"/>
      <c r="Z190" s="153"/>
      <c r="AA190" s="311">
        <f t="shared" si="5"/>
        <v>260000000</v>
      </c>
      <c r="AB190" s="344">
        <v>0</v>
      </c>
      <c r="AC190" s="413">
        <v>44390</v>
      </c>
      <c r="AD190" s="157">
        <v>44432</v>
      </c>
      <c r="AE190" s="157">
        <v>44584</v>
      </c>
      <c r="AF190" s="208">
        <v>214</v>
      </c>
      <c r="AG190" s="262"/>
      <c r="AH190" s="158"/>
      <c r="AI190" s="159"/>
      <c r="AJ190" s="262"/>
      <c r="AK190" s="262"/>
      <c r="AL190" s="262"/>
      <c r="AM190" s="208"/>
      <c r="AN190" s="208" t="s">
        <v>1354</v>
      </c>
      <c r="AO190" s="208"/>
      <c r="AP190" s="208"/>
      <c r="AQ190" s="160">
        <f t="shared" si="6"/>
        <v>0</v>
      </c>
      <c r="AR190" s="241"/>
      <c r="AS190" s="241"/>
      <c r="AT190" s="241"/>
      <c r="AU190" s="241"/>
      <c r="AV190" s="241"/>
      <c r="AW190" s="241"/>
    </row>
    <row r="191" spans="1:49" s="263" customFormat="1" ht="27.9" customHeight="1" x14ac:dyDescent="0.3">
      <c r="A191" s="263">
        <v>0</v>
      </c>
      <c r="B191" s="138" t="s">
        <v>1052</v>
      </c>
      <c r="C191" s="138">
        <v>2021</v>
      </c>
      <c r="D191" s="138" t="s">
        <v>1039</v>
      </c>
      <c r="E191" s="139" t="s">
        <v>1040</v>
      </c>
      <c r="F191" s="140" t="s">
        <v>56</v>
      </c>
      <c r="G191" s="141" t="s">
        <v>89</v>
      </c>
      <c r="H191" s="142" t="s">
        <v>98</v>
      </c>
      <c r="I191" s="143" t="s">
        <v>1041</v>
      </c>
      <c r="J191" s="144" t="s">
        <v>85</v>
      </c>
      <c r="K191" s="191" t="s">
        <v>268</v>
      </c>
      <c r="L191" s="145">
        <v>28</v>
      </c>
      <c r="M191" s="146" t="str">
        <f>IF(ISERROR(VLOOKUP(L191,Proposito_programa!$C$2:$E$59,2,FALSE))," ",VLOOKUP(L191,Proposito_programa!$C$2:$E$59,2,FALSE))</f>
        <v>Bogotá protectora de sus recursos naturales</v>
      </c>
      <c r="N191" s="146" t="str">
        <f>IF(ISERROR(VLOOKUP(L191,Proposito_programa!$C$2:$E$59,3,FALSE))," ",VLOOKUP(L191,Proposito_programa!$C$2:$E$59,3,FALSE))</f>
        <v>Propósito 2 : Cambiar Nuestros Hábitos de Vida para Reverdecer a Bogotá y Adaptarnos y Mitigar la Crisis Climática</v>
      </c>
      <c r="O191" s="147">
        <v>1651</v>
      </c>
      <c r="P191" s="205">
        <v>14</v>
      </c>
      <c r="Q191" s="149">
        <v>900063026</v>
      </c>
      <c r="R191" s="150" t="s">
        <v>1326</v>
      </c>
      <c r="S191" s="149" t="s">
        <v>364</v>
      </c>
      <c r="T191" s="149"/>
      <c r="U191" s="151"/>
      <c r="V191" s="152"/>
      <c r="W191" s="153">
        <v>60000000</v>
      </c>
      <c r="X191" s="154"/>
      <c r="Y191" s="155"/>
      <c r="AA191" s="311">
        <f t="shared" si="5"/>
        <v>60000000</v>
      </c>
      <c r="AB191" s="344">
        <v>0</v>
      </c>
      <c r="AC191" s="413">
        <v>44390</v>
      </c>
      <c r="AD191" s="157">
        <v>44432</v>
      </c>
      <c r="AE191" s="157">
        <v>44584</v>
      </c>
      <c r="AF191" s="208">
        <v>214</v>
      </c>
      <c r="AG191" s="262"/>
      <c r="AH191" s="158"/>
      <c r="AI191" s="159"/>
      <c r="AJ191" s="262"/>
      <c r="AK191" s="262"/>
      <c r="AL191" s="262"/>
      <c r="AM191" s="208"/>
      <c r="AN191" s="208" t="s">
        <v>1354</v>
      </c>
      <c r="AO191" s="208"/>
      <c r="AP191" s="208"/>
      <c r="AQ191" s="160">
        <f t="shared" si="6"/>
        <v>0</v>
      </c>
      <c r="AR191" s="241"/>
      <c r="AS191" s="241"/>
      <c r="AT191" s="241"/>
      <c r="AU191" s="241"/>
      <c r="AV191" s="241"/>
      <c r="AW191" s="241"/>
    </row>
    <row r="192" spans="1:49" s="263" customFormat="1" ht="27.9" customHeight="1" x14ac:dyDescent="0.3">
      <c r="A192" s="263">
        <v>1</v>
      </c>
      <c r="B192" s="138" t="s">
        <v>1053</v>
      </c>
      <c r="C192" s="138">
        <v>2021</v>
      </c>
      <c r="D192" s="138" t="s">
        <v>1039</v>
      </c>
      <c r="E192" s="139" t="s">
        <v>1040</v>
      </c>
      <c r="F192" s="140" t="s">
        <v>56</v>
      </c>
      <c r="G192" s="141" t="s">
        <v>89</v>
      </c>
      <c r="H192" s="142" t="s">
        <v>98</v>
      </c>
      <c r="I192" s="143" t="s">
        <v>1041</v>
      </c>
      <c r="J192" s="144" t="s">
        <v>85</v>
      </c>
      <c r="K192" s="191" t="s">
        <v>268</v>
      </c>
      <c r="L192" s="145">
        <v>12</v>
      </c>
      <c r="M192" s="146" t="str">
        <f>IF(ISERROR(VLOOKUP(L192,Proposito_programa!$C$2:$E$59,2,FALSE))," ",VLOOKUP(L192,Proposito_programa!$C$2:$E$59,2,FALSE))</f>
        <v>Educación inicial: Bases sólidas para la vida.</v>
      </c>
      <c r="N192" s="146" t="str">
        <f>IF(ISERROR(VLOOKUP(L192,Proposito_programa!$C$2:$E$59,3,FALSE))," ",VLOOKUP(L192,Proposito_programa!$C$2:$E$59,3,FALSE))</f>
        <v>Propósito 1: Hacer un nuevo contrato social para incrementar la inclusión social, productiva y política</v>
      </c>
      <c r="O192" s="147">
        <v>1585</v>
      </c>
      <c r="P192" s="205">
        <v>14</v>
      </c>
      <c r="Q192" s="149">
        <v>900063026</v>
      </c>
      <c r="R192" s="150" t="s">
        <v>1326</v>
      </c>
      <c r="S192" s="149" t="s">
        <v>364</v>
      </c>
      <c r="T192" s="149"/>
      <c r="U192" s="151"/>
      <c r="V192" s="152"/>
      <c r="W192" s="153">
        <v>15000000</v>
      </c>
      <c r="X192" s="154"/>
      <c r="Y192" s="155"/>
      <c r="Z192" s="153"/>
      <c r="AA192" s="311">
        <f t="shared" si="5"/>
        <v>15000000</v>
      </c>
      <c r="AB192" s="344">
        <v>0</v>
      </c>
      <c r="AC192" s="413">
        <v>44390</v>
      </c>
      <c r="AD192" s="157">
        <v>44400</v>
      </c>
      <c r="AE192" s="157">
        <v>44673</v>
      </c>
      <c r="AF192" s="208">
        <v>273</v>
      </c>
      <c r="AG192" s="262"/>
      <c r="AH192" s="158"/>
      <c r="AI192" s="159"/>
      <c r="AJ192" s="262"/>
      <c r="AK192" s="262"/>
      <c r="AL192" s="262"/>
      <c r="AM192" s="208"/>
      <c r="AN192" s="208" t="s">
        <v>1354</v>
      </c>
      <c r="AO192" s="208"/>
      <c r="AP192" s="208"/>
      <c r="AQ192" s="160">
        <f t="shared" si="6"/>
        <v>0</v>
      </c>
      <c r="AR192" s="241"/>
      <c r="AS192" s="241"/>
      <c r="AT192" s="241"/>
      <c r="AU192" s="241"/>
      <c r="AV192" s="241"/>
      <c r="AW192" s="241"/>
    </row>
    <row r="193" spans="1:49" s="263" customFormat="1" ht="27.9" customHeight="1" x14ac:dyDescent="0.3">
      <c r="A193" s="263">
        <v>0</v>
      </c>
      <c r="B193" s="138" t="s">
        <v>1053</v>
      </c>
      <c r="C193" s="138">
        <v>2021</v>
      </c>
      <c r="D193" s="138" t="s">
        <v>1039</v>
      </c>
      <c r="E193" s="139" t="s">
        <v>1040</v>
      </c>
      <c r="F193" s="140" t="s">
        <v>56</v>
      </c>
      <c r="G193" s="141" t="s">
        <v>89</v>
      </c>
      <c r="H193" s="142" t="s">
        <v>98</v>
      </c>
      <c r="I193" s="143" t="s">
        <v>1041</v>
      </c>
      <c r="J193" s="144" t="s">
        <v>85</v>
      </c>
      <c r="K193" s="191" t="s">
        <v>268</v>
      </c>
      <c r="L193" s="145">
        <v>14</v>
      </c>
      <c r="M193" s="146" t="str">
        <f>IF(ISERROR(VLOOKUP(L193,Proposito_programa!$C$2:$E$59,2,FALSE))," ",VLOOKUP(L193,Proposito_programa!$C$2:$E$59,2,FALSE))</f>
        <v>Formación integral: más y mejor tiempo en los colegios</v>
      </c>
      <c r="N193" s="146" t="str">
        <f>IF(ISERROR(VLOOKUP(L193,Proposito_programa!$C$2:$E$59,3,FALSE))," ",VLOOKUP(L193,Proposito_programa!$C$2:$E$59,3,FALSE))</f>
        <v>Propósito 1: Hacer un nuevo contrato social para incrementar la inclusión social, productiva y política</v>
      </c>
      <c r="O193" s="147">
        <v>1586</v>
      </c>
      <c r="P193" s="205">
        <v>14</v>
      </c>
      <c r="Q193" s="149">
        <v>900063026</v>
      </c>
      <c r="R193" s="150" t="s">
        <v>1326</v>
      </c>
      <c r="S193" s="149" t="s">
        <v>364</v>
      </c>
      <c r="T193" s="149"/>
      <c r="U193" s="151"/>
      <c r="V193" s="152"/>
      <c r="W193" s="153">
        <v>82712577</v>
      </c>
      <c r="X193" s="154"/>
      <c r="Y193" s="155"/>
      <c r="Z193" s="153"/>
      <c r="AA193" s="311">
        <f t="shared" si="5"/>
        <v>82712577</v>
      </c>
      <c r="AB193" s="344">
        <v>29169399</v>
      </c>
      <c r="AC193" s="413">
        <v>44390</v>
      </c>
      <c r="AD193" s="157">
        <v>44400</v>
      </c>
      <c r="AE193" s="157">
        <v>44673</v>
      </c>
      <c r="AF193" s="208">
        <v>273</v>
      </c>
      <c r="AG193" s="262"/>
      <c r="AH193" s="158"/>
      <c r="AI193" s="159"/>
      <c r="AJ193" s="262"/>
      <c r="AK193" s="262"/>
      <c r="AL193" s="262"/>
      <c r="AM193" s="208"/>
      <c r="AN193" s="208" t="s">
        <v>1354</v>
      </c>
      <c r="AO193" s="208"/>
      <c r="AP193" s="208"/>
      <c r="AQ193" s="160">
        <f t="shared" si="6"/>
        <v>0.35265977748462607</v>
      </c>
      <c r="AR193" s="241"/>
      <c r="AS193" s="241"/>
      <c r="AT193" s="241"/>
      <c r="AU193" s="241"/>
      <c r="AV193" s="241"/>
      <c r="AW193" s="241"/>
    </row>
    <row r="194" spans="1:49" s="263" customFormat="1" ht="27.9" customHeight="1" x14ac:dyDescent="0.3">
      <c r="A194" s="263">
        <v>0</v>
      </c>
      <c r="B194" s="138" t="s">
        <v>1053</v>
      </c>
      <c r="C194" s="138">
        <v>2021</v>
      </c>
      <c r="D194" s="138" t="s">
        <v>1039</v>
      </c>
      <c r="E194" s="139" t="s">
        <v>1040</v>
      </c>
      <c r="F194" s="140" t="s">
        <v>56</v>
      </c>
      <c r="G194" s="141" t="s">
        <v>89</v>
      </c>
      <c r="H194" s="142" t="s">
        <v>98</v>
      </c>
      <c r="I194" s="143" t="s">
        <v>1041</v>
      </c>
      <c r="J194" s="144" t="s">
        <v>85</v>
      </c>
      <c r="K194" s="220" t="s">
        <v>268</v>
      </c>
      <c r="L194" s="145">
        <v>19</v>
      </c>
      <c r="M194" s="146" t="str">
        <f>IF(ISERROR(VLOOKUP(L194,Proposito_programa!$C$2:$E$59,2,FALSE))," ",VLOOKUP(L194,Proposito_programa!$C$2:$E$59,2,FALSE))</f>
        <v>Vivienda y entornos dignos en el territorio urbano y rural</v>
      </c>
      <c r="N194" s="146" t="str">
        <f>IF(ISERROR(VLOOKUP(L194,Proposito_programa!$C$2:$E$59,3,FALSE))," ",VLOOKUP(L194,Proposito_programa!$C$2:$E$59,3,FALSE))</f>
        <v>Propósito 1: Hacer un nuevo contrato social para incrementar la inclusión social, productiva y política</v>
      </c>
      <c r="O194" s="147">
        <v>1589</v>
      </c>
      <c r="P194" s="148">
        <v>14</v>
      </c>
      <c r="Q194" s="149">
        <v>900063026</v>
      </c>
      <c r="R194" s="150" t="s">
        <v>1326</v>
      </c>
      <c r="S194" s="149" t="s">
        <v>364</v>
      </c>
      <c r="T194" s="149"/>
      <c r="U194" s="151"/>
      <c r="V194" s="152"/>
      <c r="W194" s="153">
        <v>797056000</v>
      </c>
      <c r="X194" s="154"/>
      <c r="Y194" s="155">
        <v>1</v>
      </c>
      <c r="Z194" s="153">
        <v>376830000</v>
      </c>
      <c r="AA194" s="311">
        <f t="shared" si="5"/>
        <v>1173886000</v>
      </c>
      <c r="AB194" s="344">
        <v>381688009</v>
      </c>
      <c r="AC194" s="413">
        <v>44390</v>
      </c>
      <c r="AD194" s="157">
        <v>44400</v>
      </c>
      <c r="AE194" s="157">
        <v>44673</v>
      </c>
      <c r="AF194" s="208">
        <v>273</v>
      </c>
      <c r="AG194" s="262"/>
      <c r="AH194" s="158"/>
      <c r="AI194" s="159"/>
      <c r="AJ194" s="262"/>
      <c r="AK194" s="262"/>
      <c r="AL194" s="262"/>
      <c r="AM194" s="208"/>
      <c r="AN194" s="208" t="s">
        <v>1354</v>
      </c>
      <c r="AO194" s="208"/>
      <c r="AP194" s="208"/>
      <c r="AQ194" s="160">
        <f t="shared" si="6"/>
        <v>0.32514912776879529</v>
      </c>
      <c r="AR194" s="241"/>
      <c r="AS194" s="241"/>
      <c r="AT194" s="241"/>
      <c r="AU194" s="241"/>
      <c r="AV194" s="241"/>
      <c r="AW194" s="241"/>
    </row>
    <row r="195" spans="1:49" s="263" customFormat="1" ht="27.9" customHeight="1" x14ac:dyDescent="0.3">
      <c r="A195" s="263">
        <v>0</v>
      </c>
      <c r="B195" s="138" t="s">
        <v>1053</v>
      </c>
      <c r="C195" s="138">
        <v>2021</v>
      </c>
      <c r="D195" s="138" t="s">
        <v>1039</v>
      </c>
      <c r="E195" s="139" t="s">
        <v>1040</v>
      </c>
      <c r="F195" s="140" t="s">
        <v>56</v>
      </c>
      <c r="G195" s="141" t="s">
        <v>89</v>
      </c>
      <c r="H195" s="142" t="s">
        <v>98</v>
      </c>
      <c r="I195" s="143" t="s">
        <v>1041</v>
      </c>
      <c r="J195" s="144" t="s">
        <v>85</v>
      </c>
      <c r="K195" s="191" t="s">
        <v>268</v>
      </c>
      <c r="L195" s="145">
        <v>20</v>
      </c>
      <c r="M195" s="146" t="str">
        <f>IF(ISERROR(VLOOKUP(L195,Proposito_programa!$C$2:$E$59,2,FALSE))," ",VLOOKUP(L195,Proposito_programa!$C$2:$E$59,2,FALSE))</f>
        <v>Bogotá, referente en cultura, deporte, recreación y actividad física, con parques para el desarrollo y la salud</v>
      </c>
      <c r="N195" s="146" t="str">
        <f>IF(ISERROR(VLOOKUP(L195,Proposito_programa!$C$2:$E$59,3,FALSE))," ",VLOOKUP(L195,Proposito_programa!$C$2:$E$59,3,FALSE))</f>
        <v>Propósito 1: Hacer un nuevo contrato social para incrementar la inclusión social, productiva y política</v>
      </c>
      <c r="O195" s="147">
        <v>1590</v>
      </c>
      <c r="P195" s="205">
        <v>14</v>
      </c>
      <c r="Q195" s="149">
        <v>900063026</v>
      </c>
      <c r="R195" s="150" t="s">
        <v>1326</v>
      </c>
      <c r="S195" s="149" t="s">
        <v>364</v>
      </c>
      <c r="T195" s="149"/>
      <c r="U195" s="151"/>
      <c r="V195" s="152"/>
      <c r="W195" s="153">
        <v>2400000</v>
      </c>
      <c r="X195" s="154"/>
      <c r="Y195" s="155"/>
      <c r="Z195" s="153"/>
      <c r="AA195" s="311">
        <f t="shared" si="5"/>
        <v>2400000</v>
      </c>
      <c r="AB195" s="344">
        <v>1080818</v>
      </c>
      <c r="AC195" s="413">
        <v>44390</v>
      </c>
      <c r="AD195" s="157">
        <v>44400</v>
      </c>
      <c r="AE195" s="157">
        <v>44673</v>
      </c>
      <c r="AF195" s="208">
        <v>273</v>
      </c>
      <c r="AG195" s="262"/>
      <c r="AH195" s="158"/>
      <c r="AI195" s="159"/>
      <c r="AJ195" s="262"/>
      <c r="AK195" s="262"/>
      <c r="AL195" s="262"/>
      <c r="AM195" s="208"/>
      <c r="AN195" s="208" t="s">
        <v>1354</v>
      </c>
      <c r="AO195" s="208"/>
      <c r="AP195" s="208"/>
      <c r="AQ195" s="160">
        <f t="shared" si="6"/>
        <v>0.45034083333333336</v>
      </c>
      <c r="AR195" s="241"/>
      <c r="AS195" s="241"/>
      <c r="AT195" s="241"/>
      <c r="AU195" s="241"/>
      <c r="AV195" s="241"/>
      <c r="AW195" s="241"/>
    </row>
    <row r="196" spans="1:49" s="263" customFormat="1" ht="27.9" customHeight="1" x14ac:dyDescent="0.3">
      <c r="A196" s="263">
        <v>0</v>
      </c>
      <c r="B196" s="138" t="s">
        <v>1053</v>
      </c>
      <c r="C196" s="138">
        <v>2021</v>
      </c>
      <c r="D196" s="138" t="s">
        <v>1039</v>
      </c>
      <c r="E196" s="139" t="s">
        <v>1040</v>
      </c>
      <c r="F196" s="140" t="s">
        <v>56</v>
      </c>
      <c r="G196" s="141" t="s">
        <v>89</v>
      </c>
      <c r="H196" s="142" t="s">
        <v>98</v>
      </c>
      <c r="I196" s="143" t="s">
        <v>1041</v>
      </c>
      <c r="J196" s="144" t="s">
        <v>85</v>
      </c>
      <c r="K196" s="220" t="s">
        <v>268</v>
      </c>
      <c r="L196" s="145">
        <v>21</v>
      </c>
      <c r="M196" s="146" t="str">
        <f>IF(ISERROR(VLOOKUP(L196,Proposito_programa!$C$2:$E$59,2,FALSE))," ",VLOOKUP(L196,Proposito_programa!$C$2:$E$59,2,FALSE))</f>
        <v>Creación y vida cotidiana: Apropiación ciudadana del arte, la cultura y el patrimonio, para la democracia cultural</v>
      </c>
      <c r="N196" s="146" t="str">
        <f>IF(ISERROR(VLOOKUP(L196,Proposito_programa!$C$2:$E$59,3,FALSE))," ",VLOOKUP(L196,Proposito_programa!$C$2:$E$59,3,FALSE))</f>
        <v>Propósito 1: Hacer un nuevo contrato social para incrementar la inclusión social, productiva y política</v>
      </c>
      <c r="O196" s="147">
        <v>1633</v>
      </c>
      <c r="P196" s="148">
        <v>14</v>
      </c>
      <c r="Q196" s="149">
        <v>900063026</v>
      </c>
      <c r="R196" s="150" t="s">
        <v>1326</v>
      </c>
      <c r="S196" s="149" t="s">
        <v>364</v>
      </c>
      <c r="T196" s="149"/>
      <c r="U196" s="151"/>
      <c r="V196" s="152"/>
      <c r="W196" s="153">
        <v>42000000</v>
      </c>
      <c r="X196" s="154"/>
      <c r="Y196" s="155">
        <v>1</v>
      </c>
      <c r="Z196" s="153">
        <v>20000000</v>
      </c>
      <c r="AA196" s="311">
        <f t="shared" si="5"/>
        <v>62000000</v>
      </c>
      <c r="AB196" s="344">
        <v>3924602</v>
      </c>
      <c r="AC196" s="413">
        <v>44390</v>
      </c>
      <c r="AD196" s="157">
        <v>44400</v>
      </c>
      <c r="AE196" s="157">
        <v>44673</v>
      </c>
      <c r="AF196" s="208">
        <v>273</v>
      </c>
      <c r="AG196" s="262"/>
      <c r="AH196" s="158"/>
      <c r="AI196" s="159"/>
      <c r="AJ196" s="262"/>
      <c r="AK196" s="262"/>
      <c r="AL196" s="262"/>
      <c r="AM196" s="208"/>
      <c r="AN196" s="208" t="s">
        <v>1354</v>
      </c>
      <c r="AO196" s="208"/>
      <c r="AP196" s="208"/>
      <c r="AQ196" s="160">
        <f t="shared" si="6"/>
        <v>6.330003225806452E-2</v>
      </c>
      <c r="AR196" s="241"/>
      <c r="AS196" s="241"/>
      <c r="AT196" s="241"/>
      <c r="AU196" s="241"/>
      <c r="AV196" s="241"/>
      <c r="AW196" s="241"/>
    </row>
    <row r="197" spans="1:49" s="263" customFormat="1" ht="27.9" customHeight="1" x14ac:dyDescent="0.3">
      <c r="A197" s="263">
        <v>0</v>
      </c>
      <c r="B197" s="138" t="s">
        <v>1053</v>
      </c>
      <c r="C197" s="138">
        <v>2021</v>
      </c>
      <c r="D197" s="138" t="s">
        <v>1039</v>
      </c>
      <c r="E197" s="139" t="s">
        <v>1040</v>
      </c>
      <c r="F197" s="140" t="s">
        <v>56</v>
      </c>
      <c r="G197" s="141" t="s">
        <v>89</v>
      </c>
      <c r="H197" s="142" t="s">
        <v>98</v>
      </c>
      <c r="I197" s="143" t="s">
        <v>1041</v>
      </c>
      <c r="J197" s="144" t="s">
        <v>85</v>
      </c>
      <c r="K197" s="220" t="s">
        <v>268</v>
      </c>
      <c r="L197" s="145">
        <v>28</v>
      </c>
      <c r="M197" s="146" t="str">
        <f>IF(ISERROR(VLOOKUP(L197,Proposito_programa!$C$2:$E$59,2,FALSE))," ",VLOOKUP(L197,Proposito_programa!$C$2:$E$59,2,FALSE))</f>
        <v>Bogotá protectora de sus recursos naturales</v>
      </c>
      <c r="N197" s="146" t="str">
        <f>IF(ISERROR(VLOOKUP(L197,Proposito_programa!$C$2:$E$59,3,FALSE))," ",VLOOKUP(L197,Proposito_programa!$C$2:$E$59,3,FALSE))</f>
        <v>Propósito 2 : Cambiar Nuestros Hábitos de Vida para Reverdecer a Bogotá y Adaptarnos y Mitigar la Crisis Climática</v>
      </c>
      <c r="O197" s="147">
        <v>1648</v>
      </c>
      <c r="P197" s="148">
        <v>14</v>
      </c>
      <c r="Q197" s="149">
        <v>900063026</v>
      </c>
      <c r="R197" s="150" t="s">
        <v>1326</v>
      </c>
      <c r="S197" s="149" t="s">
        <v>364</v>
      </c>
      <c r="T197" s="149"/>
      <c r="U197" s="151"/>
      <c r="V197" s="152"/>
      <c r="W197" s="153">
        <v>100000000</v>
      </c>
      <c r="X197" s="154"/>
      <c r="Y197" s="155">
        <v>1</v>
      </c>
      <c r="Z197" s="153">
        <v>4366000</v>
      </c>
      <c r="AA197" s="311">
        <f t="shared" si="5"/>
        <v>104366000</v>
      </c>
      <c r="AB197" s="344">
        <v>8836419</v>
      </c>
      <c r="AC197" s="413">
        <v>44390</v>
      </c>
      <c r="AD197" s="157">
        <v>44400</v>
      </c>
      <c r="AE197" s="157">
        <v>44673</v>
      </c>
      <c r="AF197" s="208">
        <v>273</v>
      </c>
      <c r="AG197" s="262"/>
      <c r="AH197" s="158"/>
      <c r="AI197" s="159"/>
      <c r="AJ197" s="262"/>
      <c r="AK197" s="262"/>
      <c r="AL197" s="262"/>
      <c r="AM197" s="208"/>
      <c r="AN197" s="208" t="s">
        <v>1354</v>
      </c>
      <c r="AO197" s="208"/>
      <c r="AP197" s="208"/>
      <c r="AQ197" s="160">
        <f t="shared" si="6"/>
        <v>8.4667602475902118E-2</v>
      </c>
      <c r="AR197" s="241"/>
      <c r="AS197" s="241"/>
      <c r="AT197" s="241"/>
      <c r="AU197" s="241"/>
      <c r="AV197" s="241"/>
      <c r="AW197" s="241"/>
    </row>
    <row r="198" spans="1:49" s="263" customFormat="1" ht="27.9" customHeight="1" x14ac:dyDescent="0.3">
      <c r="A198" s="263">
        <v>0</v>
      </c>
      <c r="B198" s="138" t="s">
        <v>1053</v>
      </c>
      <c r="C198" s="138">
        <v>2021</v>
      </c>
      <c r="D198" s="138" t="s">
        <v>1039</v>
      </c>
      <c r="E198" s="139" t="s">
        <v>1040</v>
      </c>
      <c r="F198" s="140" t="s">
        <v>56</v>
      </c>
      <c r="G198" s="141" t="s">
        <v>89</v>
      </c>
      <c r="H198" s="142" t="s">
        <v>98</v>
      </c>
      <c r="I198" s="143" t="s">
        <v>1041</v>
      </c>
      <c r="J198" s="144" t="s">
        <v>85</v>
      </c>
      <c r="K198" s="220" t="s">
        <v>268</v>
      </c>
      <c r="L198" s="145">
        <v>28</v>
      </c>
      <c r="M198" s="146" t="str">
        <f>IF(ISERROR(VLOOKUP(L198,Proposito_programa!$C$2:$E$59,2,FALSE))," ",VLOOKUP(L198,Proposito_programa!$C$2:$E$59,2,FALSE))</f>
        <v>Bogotá protectora de sus recursos naturales</v>
      </c>
      <c r="N198" s="146" t="str">
        <f>IF(ISERROR(VLOOKUP(L198,Proposito_programa!$C$2:$E$59,3,FALSE))," ",VLOOKUP(L198,Proposito_programa!$C$2:$E$59,3,FALSE))</f>
        <v>Propósito 2 : Cambiar Nuestros Hábitos de Vida para Reverdecer a Bogotá y Adaptarnos y Mitigar la Crisis Climática</v>
      </c>
      <c r="O198" s="147">
        <v>1651</v>
      </c>
      <c r="P198" s="148">
        <v>14</v>
      </c>
      <c r="Q198" s="149">
        <v>900063026</v>
      </c>
      <c r="R198" s="150" t="s">
        <v>1326</v>
      </c>
      <c r="S198" s="149" t="s">
        <v>364</v>
      </c>
      <c r="T198" s="149"/>
      <c r="U198" s="151"/>
      <c r="V198" s="152"/>
      <c r="W198" s="153">
        <v>132000000</v>
      </c>
      <c r="X198" s="154"/>
      <c r="Y198" s="155">
        <v>1</v>
      </c>
      <c r="Z198" s="153">
        <v>28593000</v>
      </c>
      <c r="AA198" s="311">
        <f t="shared" si="5"/>
        <v>160593000</v>
      </c>
      <c r="AB198" s="344">
        <v>0</v>
      </c>
      <c r="AC198" s="413">
        <v>44390</v>
      </c>
      <c r="AD198" s="157">
        <v>44400</v>
      </c>
      <c r="AE198" s="157">
        <v>44673</v>
      </c>
      <c r="AF198" s="208">
        <v>273</v>
      </c>
      <c r="AG198" s="262"/>
      <c r="AH198" s="158"/>
      <c r="AI198" s="159"/>
      <c r="AJ198" s="262"/>
      <c r="AK198" s="262"/>
      <c r="AL198" s="262"/>
      <c r="AM198" s="208"/>
      <c r="AN198" s="208" t="s">
        <v>1354</v>
      </c>
      <c r="AO198" s="208"/>
      <c r="AP198" s="208"/>
      <c r="AQ198" s="160">
        <f t="shared" si="6"/>
        <v>0</v>
      </c>
      <c r="AR198" s="241"/>
      <c r="AS198" s="241"/>
      <c r="AT198" s="241"/>
      <c r="AU198" s="241"/>
      <c r="AV198" s="241"/>
      <c r="AW198" s="241"/>
    </row>
    <row r="199" spans="1:49" s="263" customFormat="1" ht="27.9" customHeight="1" x14ac:dyDescent="0.3">
      <c r="A199" s="263">
        <v>0</v>
      </c>
      <c r="B199" s="138" t="s">
        <v>1053</v>
      </c>
      <c r="C199" s="138">
        <v>2021</v>
      </c>
      <c r="D199" s="138" t="s">
        <v>1039</v>
      </c>
      <c r="E199" s="139" t="s">
        <v>1040</v>
      </c>
      <c r="F199" s="140" t="s">
        <v>56</v>
      </c>
      <c r="G199" s="141" t="s">
        <v>89</v>
      </c>
      <c r="H199" s="142" t="s">
        <v>98</v>
      </c>
      <c r="I199" s="143" t="s">
        <v>1041</v>
      </c>
      <c r="J199" s="144" t="s">
        <v>85</v>
      </c>
      <c r="K199" s="220" t="s">
        <v>268</v>
      </c>
      <c r="L199" s="145">
        <v>49</v>
      </c>
      <c r="M199" s="146" t="str">
        <f>IF(ISERROR(VLOOKUP(L199,Proposito_programa!$C$2:$E$59,2,FALSE))," ",VLOOKUP(L199,Proposito_programa!$C$2:$E$59,2,FALSE))</f>
        <v>Movilidad segura, sostenible y accesible</v>
      </c>
      <c r="N199" s="390" t="str">
        <f>IF(ISERROR(VLOOKUP(L199,[12]Proposito_programa!$C$2:$E$59,3,FALSE))," ",VLOOKUP(L199,[12]Proposito_programa!$C$2:$E$59,3,FALSE))</f>
        <v>Propósito 4: Hacer de Bogotá Región un modelo de movilidad multimodal, incluyente y sostenible</v>
      </c>
      <c r="O199" s="147">
        <v>1688</v>
      </c>
      <c r="P199" s="148">
        <v>14</v>
      </c>
      <c r="Q199" s="149">
        <v>900063026</v>
      </c>
      <c r="R199" s="150" t="s">
        <v>1326</v>
      </c>
      <c r="S199" s="149" t="s">
        <v>364</v>
      </c>
      <c r="T199" s="149"/>
      <c r="U199" s="151"/>
      <c r="V199" s="152"/>
      <c r="W199" s="153">
        <v>753864000</v>
      </c>
      <c r="X199" s="154"/>
      <c r="Y199" s="155">
        <v>1</v>
      </c>
      <c r="Z199" s="153">
        <v>376932000</v>
      </c>
      <c r="AA199" s="311">
        <f t="shared" si="5"/>
        <v>1130796000</v>
      </c>
      <c r="AB199" s="344">
        <v>387010417</v>
      </c>
      <c r="AC199" s="413">
        <v>44390</v>
      </c>
      <c r="AD199" s="157">
        <v>44400</v>
      </c>
      <c r="AE199" s="157">
        <v>44673</v>
      </c>
      <c r="AF199" s="208">
        <v>273</v>
      </c>
      <c r="AG199" s="262"/>
      <c r="AH199" s="158"/>
      <c r="AI199" s="159"/>
      <c r="AJ199" s="262"/>
      <c r="AK199" s="262"/>
      <c r="AL199" s="262"/>
      <c r="AM199" s="208"/>
      <c r="AN199" s="208" t="s">
        <v>1354</v>
      </c>
      <c r="AO199" s="208"/>
      <c r="AP199" s="208"/>
      <c r="AQ199" s="160">
        <f t="shared" si="6"/>
        <v>0.34224600812171252</v>
      </c>
      <c r="AR199" s="241"/>
      <c r="AS199" s="241"/>
      <c r="AT199" s="241"/>
      <c r="AU199" s="241"/>
      <c r="AV199" s="241"/>
      <c r="AW199" s="241"/>
    </row>
    <row r="200" spans="1:49" s="263" customFormat="1" ht="27.9" customHeight="1" x14ac:dyDescent="0.3">
      <c r="A200" s="263">
        <v>0</v>
      </c>
      <c r="B200" s="138" t="s">
        <v>1053</v>
      </c>
      <c r="C200" s="138">
        <v>2021</v>
      </c>
      <c r="D200" s="138" t="s">
        <v>1039</v>
      </c>
      <c r="E200" s="139" t="s">
        <v>1040</v>
      </c>
      <c r="F200" s="140" t="s">
        <v>56</v>
      </c>
      <c r="G200" s="141" t="s">
        <v>89</v>
      </c>
      <c r="H200" s="142" t="s">
        <v>98</v>
      </c>
      <c r="I200" s="143" t="s">
        <v>1041</v>
      </c>
      <c r="J200" s="144" t="s">
        <v>85</v>
      </c>
      <c r="K200" s="220" t="s">
        <v>268</v>
      </c>
      <c r="L200" s="145">
        <v>55</v>
      </c>
      <c r="M200" s="146" t="str">
        <f>IF(ISERROR(VLOOKUP(L200,Proposito_programa!$C$2:$E$59,2,FALSE))," ",VLOOKUP(L200,Proposito_programa!$C$2:$E$59,2,FALSE))</f>
        <v>Fortalecimiento de cultura ciudadana y su institucionalidad</v>
      </c>
      <c r="N200" s="146" t="str">
        <f>IF(ISERROR(VLOOKUP(L200,Proposito_programa!$C$2:$E$59,3,FALSE))," ",VLOOKUP(L200,Proposito_programa!$C$2:$E$59,3,FALSE))</f>
        <v>Propósito 5: Construir Bogotá - Región con gobierno abierto, transparente y ciudadanía consciente</v>
      </c>
      <c r="O200" s="147">
        <v>1691</v>
      </c>
      <c r="P200" s="148">
        <v>14</v>
      </c>
      <c r="Q200" s="149">
        <v>900063026</v>
      </c>
      <c r="R200" s="150" t="s">
        <v>1326</v>
      </c>
      <c r="S200" s="149" t="s">
        <v>364</v>
      </c>
      <c r="T200" s="149"/>
      <c r="U200" s="151"/>
      <c r="V200" s="152"/>
      <c r="W200" s="153">
        <v>171297000</v>
      </c>
      <c r="X200" s="154"/>
      <c r="Y200" s="155">
        <v>1</v>
      </c>
      <c r="Z200" s="153">
        <v>12900000</v>
      </c>
      <c r="AA200" s="311">
        <f t="shared" si="5"/>
        <v>184197000</v>
      </c>
      <c r="AB200" s="344">
        <v>4901323</v>
      </c>
      <c r="AC200" s="413">
        <v>44390</v>
      </c>
      <c r="AD200" s="157">
        <v>44400</v>
      </c>
      <c r="AE200" s="157">
        <v>44673</v>
      </c>
      <c r="AF200" s="208">
        <v>273</v>
      </c>
      <c r="AG200" s="262"/>
      <c r="AH200" s="158"/>
      <c r="AI200" s="159"/>
      <c r="AJ200" s="262"/>
      <c r="AK200" s="262"/>
      <c r="AL200" s="262"/>
      <c r="AM200" s="208"/>
      <c r="AN200" s="208" t="s">
        <v>1354</v>
      </c>
      <c r="AO200" s="208"/>
      <c r="AP200" s="208"/>
      <c r="AQ200" s="160">
        <f t="shared" si="6"/>
        <v>2.6609135870833946E-2</v>
      </c>
      <c r="AR200" s="241"/>
      <c r="AS200" s="241"/>
      <c r="AT200" s="241"/>
      <c r="AU200" s="241"/>
      <c r="AV200" s="241"/>
      <c r="AW200" s="241"/>
    </row>
    <row r="201" spans="1:49" s="263" customFormat="1" ht="27.9" customHeight="1" x14ac:dyDescent="0.3">
      <c r="A201" s="263">
        <v>0</v>
      </c>
      <c r="B201" s="138" t="s">
        <v>1053</v>
      </c>
      <c r="C201" s="138">
        <v>2021</v>
      </c>
      <c r="D201" s="138" t="s">
        <v>1039</v>
      </c>
      <c r="E201" s="139" t="s">
        <v>1040</v>
      </c>
      <c r="F201" s="140" t="s">
        <v>56</v>
      </c>
      <c r="G201" s="141" t="s">
        <v>89</v>
      </c>
      <c r="H201" s="142" t="s">
        <v>98</v>
      </c>
      <c r="I201" s="143" t="s">
        <v>1041</v>
      </c>
      <c r="J201" s="144" t="s">
        <v>85</v>
      </c>
      <c r="K201" s="220" t="s">
        <v>268</v>
      </c>
      <c r="L201" s="145">
        <v>56</v>
      </c>
      <c r="M201" s="146" t="str">
        <f>IF(ISERROR(VLOOKUP(L201,Proposito_programa!$C$2:$E$59,2,FALSE))," ",VLOOKUP(L201,Proposito_programa!$C$2:$E$59,2,FALSE))</f>
        <v>Gestión pública efectiva</v>
      </c>
      <c r="N201" s="146" t="str">
        <f>IF(ISERROR(VLOOKUP(L201,Proposito_programa!$C$2:$E$59,3,FALSE))," ",VLOOKUP(L201,Proposito_programa!$C$2:$E$59,3,FALSE))</f>
        <v>Propósito 5: Construir Bogotá - Región con gobierno abierto, transparente y ciudadanía consciente</v>
      </c>
      <c r="O201" s="147">
        <v>1693</v>
      </c>
      <c r="P201" s="148">
        <v>14</v>
      </c>
      <c r="Q201" s="149">
        <v>900063026</v>
      </c>
      <c r="R201" s="150" t="s">
        <v>1326</v>
      </c>
      <c r="S201" s="149" t="s">
        <v>364</v>
      </c>
      <c r="T201" s="149"/>
      <c r="U201" s="151"/>
      <c r="V201" s="152"/>
      <c r="W201" s="153">
        <v>393826000</v>
      </c>
      <c r="X201" s="154"/>
      <c r="Y201" s="155">
        <v>1</v>
      </c>
      <c r="Z201" s="153">
        <v>344800000</v>
      </c>
      <c r="AA201" s="311">
        <f t="shared" si="5"/>
        <v>738626000</v>
      </c>
      <c r="AB201" s="344">
        <v>392194910</v>
      </c>
      <c r="AC201" s="413">
        <v>44390</v>
      </c>
      <c r="AD201" s="157">
        <v>44400</v>
      </c>
      <c r="AE201" s="157">
        <v>44673</v>
      </c>
      <c r="AF201" s="208">
        <v>273</v>
      </c>
      <c r="AG201" s="262"/>
      <c r="AH201" s="158"/>
      <c r="AI201" s="159"/>
      <c r="AJ201" s="262"/>
      <c r="AK201" s="262"/>
      <c r="AL201" s="262"/>
      <c r="AM201" s="208"/>
      <c r="AN201" s="208" t="s">
        <v>1354</v>
      </c>
      <c r="AO201" s="208"/>
      <c r="AP201" s="208"/>
      <c r="AQ201" s="160">
        <f t="shared" si="6"/>
        <v>0.53097902050564161</v>
      </c>
      <c r="AR201" s="241"/>
      <c r="AS201" s="241"/>
      <c r="AT201" s="241"/>
      <c r="AU201" s="241"/>
      <c r="AV201" s="241"/>
      <c r="AW201" s="241"/>
    </row>
    <row r="202" spans="1:49" s="263" customFormat="1" ht="27.9" customHeight="1" x14ac:dyDescent="0.3">
      <c r="A202" s="263">
        <v>1</v>
      </c>
      <c r="B202" s="138" t="s">
        <v>1054</v>
      </c>
      <c r="C202" s="138">
        <v>2021</v>
      </c>
      <c r="D202" s="138" t="s">
        <v>1055</v>
      </c>
      <c r="E202" s="139" t="s">
        <v>1056</v>
      </c>
      <c r="F202" s="140" t="s">
        <v>88</v>
      </c>
      <c r="G202" s="141" t="s">
        <v>91</v>
      </c>
      <c r="H202" s="142" t="s">
        <v>115</v>
      </c>
      <c r="I202" s="143" t="s">
        <v>1057</v>
      </c>
      <c r="J202" s="144" t="s">
        <v>85</v>
      </c>
      <c r="K202" s="191" t="s">
        <v>268</v>
      </c>
      <c r="L202" s="145">
        <v>49</v>
      </c>
      <c r="M202" s="146" t="str">
        <f>IF(ISERROR(VLOOKUP(L202,Proposito_programa!$C$2:$E$59,2,FALSE))," ",VLOOKUP(L202,Proposito_programa!$C$2:$E$59,2,FALSE))</f>
        <v>Movilidad segura, sostenible y accesible</v>
      </c>
      <c r="N202" s="390" t="str">
        <f>IF(ISERROR(VLOOKUP(L202,[12]Proposito_programa!$C$2:$E$59,3,FALSE))," ",VLOOKUP(L202,[12]Proposito_programa!$C$2:$E$59,3,FALSE))</f>
        <v>Propósito 4: Hacer de Bogotá Región un modelo de movilidad multimodal, incluyente y sostenible</v>
      </c>
      <c r="O202" s="147">
        <v>1688</v>
      </c>
      <c r="P202" s="205">
        <v>10</v>
      </c>
      <c r="Q202" s="149">
        <v>830070987</v>
      </c>
      <c r="R202" s="150" t="s">
        <v>1277</v>
      </c>
      <c r="S202" s="149" t="s">
        <v>364</v>
      </c>
      <c r="T202" s="149"/>
      <c r="U202" s="151"/>
      <c r="V202" s="152"/>
      <c r="W202" s="153">
        <v>481345792</v>
      </c>
      <c r="X202" s="154"/>
      <c r="Y202" s="155"/>
      <c r="Z202" s="153"/>
      <c r="AA202" s="311">
        <f t="shared" si="5"/>
        <v>481345792</v>
      </c>
      <c r="AB202" s="344">
        <v>247362924</v>
      </c>
      <c r="AC202" s="413">
        <v>44400</v>
      </c>
      <c r="AD202" s="157">
        <v>44419</v>
      </c>
      <c r="AE202" s="157">
        <v>44664</v>
      </c>
      <c r="AF202" s="208">
        <v>245</v>
      </c>
      <c r="AG202" s="262"/>
      <c r="AH202" s="158"/>
      <c r="AI202" s="159"/>
      <c r="AJ202" s="262"/>
      <c r="AK202" s="262"/>
      <c r="AL202" s="262"/>
      <c r="AM202" s="208"/>
      <c r="AN202" s="208" t="s">
        <v>1354</v>
      </c>
      <c r="AO202" s="208"/>
      <c r="AP202" s="208"/>
      <c r="AQ202" s="160">
        <f t="shared" si="6"/>
        <v>0.51389859039216446</v>
      </c>
      <c r="AR202" s="241"/>
      <c r="AS202" s="241"/>
      <c r="AT202" s="241"/>
      <c r="AU202" s="241"/>
      <c r="AV202" s="241"/>
      <c r="AW202" s="241"/>
    </row>
    <row r="203" spans="1:49" s="263" customFormat="1" ht="27.9" customHeight="1" x14ac:dyDescent="0.3">
      <c r="A203" s="263">
        <v>1</v>
      </c>
      <c r="B203" s="138" t="s">
        <v>1058</v>
      </c>
      <c r="C203" s="138">
        <v>2021</v>
      </c>
      <c r="D203" s="138" t="s">
        <v>1059</v>
      </c>
      <c r="E203" s="139" t="s">
        <v>1060</v>
      </c>
      <c r="F203" s="140" t="s">
        <v>90</v>
      </c>
      <c r="G203" s="141" t="s">
        <v>29</v>
      </c>
      <c r="H203" s="142" t="s">
        <v>111</v>
      </c>
      <c r="I203" s="143" t="s">
        <v>1061</v>
      </c>
      <c r="J203" s="144" t="s">
        <v>85</v>
      </c>
      <c r="K203" s="191" t="s">
        <v>268</v>
      </c>
      <c r="L203" s="145">
        <v>48</v>
      </c>
      <c r="M203" s="146" t="str">
        <f>IF(ISERROR(VLOOKUP(L203,Proposito_programa!$C$2:$E$59,2,FALSE))," ",VLOOKUP(L203,Proposito_programa!$C$2:$E$59,2,FALSE))</f>
        <v>Plataforma institucional para la seguridad y justicia</v>
      </c>
      <c r="N203" s="391" t="str">
        <f>IF(ISERROR(VLOOKUP(L203,[12]Proposito_programa!$C$2:$E$59,3,FALSE))," ",VLOOKUP(L203,[12]Proposito_programa!$C$2:$E$59,3,FALSE))</f>
        <v>Propósito 3: Inspirar confianza y legitimidad para vivir sin miedo y ser epicentro de cultura ciudadana, paz y reconciliación</v>
      </c>
      <c r="O203" s="147">
        <v>1683</v>
      </c>
      <c r="P203" s="205"/>
      <c r="Q203" s="149">
        <v>1016043437</v>
      </c>
      <c r="R203" s="150" t="s">
        <v>1278</v>
      </c>
      <c r="S203" s="149" t="s">
        <v>363</v>
      </c>
      <c r="T203" s="149"/>
      <c r="U203" s="151"/>
      <c r="V203" s="152"/>
      <c r="W203" s="153">
        <v>33000000</v>
      </c>
      <c r="X203" s="154"/>
      <c r="Y203" s="155"/>
      <c r="Z203" s="153"/>
      <c r="AA203" s="311">
        <f t="shared" si="5"/>
        <v>33000000</v>
      </c>
      <c r="AB203" s="344">
        <v>22916666</v>
      </c>
      <c r="AC203" s="413">
        <v>44400</v>
      </c>
      <c r="AD203" s="157">
        <v>44403</v>
      </c>
      <c r="AE203" s="157">
        <v>44586</v>
      </c>
      <c r="AF203" s="208">
        <v>183</v>
      </c>
      <c r="AG203" s="262"/>
      <c r="AH203" s="158"/>
      <c r="AI203" s="159"/>
      <c r="AJ203" s="262"/>
      <c r="AK203" s="262"/>
      <c r="AL203" s="262"/>
      <c r="AM203" s="208"/>
      <c r="AN203" s="208" t="s">
        <v>1354</v>
      </c>
      <c r="AO203" s="208"/>
      <c r="AP203" s="208"/>
      <c r="AQ203" s="160">
        <f t="shared" si="6"/>
        <v>0.69444442424242425</v>
      </c>
      <c r="AR203" s="241"/>
      <c r="AS203" s="241"/>
      <c r="AT203" s="241"/>
      <c r="AU203" s="241"/>
      <c r="AV203" s="241"/>
      <c r="AW203" s="241"/>
    </row>
    <row r="204" spans="1:49" s="263" customFormat="1" ht="27.9" customHeight="1" x14ac:dyDescent="0.3">
      <c r="A204" s="263">
        <v>1</v>
      </c>
      <c r="B204" s="138" t="s">
        <v>1062</v>
      </c>
      <c r="C204" s="138">
        <v>2021</v>
      </c>
      <c r="D204" s="138" t="s">
        <v>1063</v>
      </c>
      <c r="E204" s="139" t="s">
        <v>1367</v>
      </c>
      <c r="F204" s="140" t="s">
        <v>90</v>
      </c>
      <c r="G204" s="141" t="s">
        <v>29</v>
      </c>
      <c r="H204" s="142" t="s">
        <v>111</v>
      </c>
      <c r="I204" s="143" t="s">
        <v>1064</v>
      </c>
      <c r="J204" s="144" t="s">
        <v>85</v>
      </c>
      <c r="K204" s="191" t="s">
        <v>268</v>
      </c>
      <c r="L204" s="145">
        <v>18</v>
      </c>
      <c r="M204" s="146" t="str">
        <f>IF(ISERROR(VLOOKUP(L204,Proposito_programa!$C$2:$E$59,2,FALSE))," ",VLOOKUP(L204,Proposito_programa!$C$2:$E$59,2,FALSE))</f>
        <v>Cierre de brechas para la inclusión productiva urbano rural</v>
      </c>
      <c r="N204" s="146" t="str">
        <f>IF(ISERROR(VLOOKUP(L204,Proposito_programa!$C$2:$E$59,3,FALSE))," ",VLOOKUP(L204,Proposito_programa!$C$2:$E$59,3,FALSE))</f>
        <v>Propósito 1: Hacer un nuevo contrato social para incrementar la inclusión social, productiva y política</v>
      </c>
      <c r="O204" s="147">
        <v>1587</v>
      </c>
      <c r="P204" s="205"/>
      <c r="Q204" s="149">
        <v>1022399769</v>
      </c>
      <c r="R204" s="150" t="s">
        <v>1279</v>
      </c>
      <c r="S204" s="149" t="s">
        <v>363</v>
      </c>
      <c r="T204" s="149"/>
      <c r="U204" s="151"/>
      <c r="V204" s="152"/>
      <c r="W204" s="153">
        <v>15600000</v>
      </c>
      <c r="X204" s="154"/>
      <c r="Y204" s="155"/>
      <c r="Z204" s="153"/>
      <c r="AA204" s="311">
        <f t="shared" si="5"/>
        <v>15600000</v>
      </c>
      <c r="AB204" s="344">
        <v>9533333</v>
      </c>
      <c r="AC204" s="413">
        <v>44418</v>
      </c>
      <c r="AD204" s="157">
        <v>44419</v>
      </c>
      <c r="AE204" s="157">
        <v>44602</v>
      </c>
      <c r="AF204" s="208">
        <v>152</v>
      </c>
      <c r="AG204" s="262"/>
      <c r="AH204" s="158"/>
      <c r="AI204" s="159"/>
      <c r="AJ204" s="262"/>
      <c r="AK204" s="262"/>
      <c r="AL204" s="262"/>
      <c r="AM204" s="208"/>
      <c r="AN204" s="208" t="s">
        <v>1354</v>
      </c>
      <c r="AO204" s="208"/>
      <c r="AP204" s="208"/>
      <c r="AQ204" s="160">
        <f t="shared" si="6"/>
        <v>0.61111108974358974</v>
      </c>
      <c r="AR204" s="241"/>
      <c r="AS204" s="241"/>
      <c r="AT204" s="241"/>
      <c r="AU204" s="241"/>
      <c r="AV204" s="241"/>
      <c r="AW204" s="241"/>
    </row>
    <row r="205" spans="1:49" s="263" customFormat="1" ht="27.9" customHeight="1" x14ac:dyDescent="0.3">
      <c r="A205" s="263">
        <v>1</v>
      </c>
      <c r="B205" s="138" t="s">
        <v>1065</v>
      </c>
      <c r="C205" s="138">
        <v>2021</v>
      </c>
      <c r="D205" s="138" t="s">
        <v>1066</v>
      </c>
      <c r="E205" s="139" t="s">
        <v>1067</v>
      </c>
      <c r="F205" s="140" t="s">
        <v>90</v>
      </c>
      <c r="G205" s="141" t="s">
        <v>29</v>
      </c>
      <c r="H205" s="142" t="s">
        <v>111</v>
      </c>
      <c r="I205" s="143" t="s">
        <v>1068</v>
      </c>
      <c r="J205" s="144" t="s">
        <v>85</v>
      </c>
      <c r="K205" s="191" t="s">
        <v>268</v>
      </c>
      <c r="L205" s="145">
        <v>6</v>
      </c>
      <c r="M205" s="146" t="str">
        <f>IF(ISERROR(VLOOKUP(L205,Proposito_programa!$C$2:$E$59,2,FALSE))," ",VLOOKUP(L205,Proposito_programa!$C$2:$E$59,2,FALSE))</f>
        <v>Sistema Distrital de Cuidado</v>
      </c>
      <c r="N205" s="146" t="str">
        <f>IF(ISERROR(VLOOKUP(L205,Proposito_programa!$C$2:$E$59,3,FALSE))," ",VLOOKUP(L205,Proposito_programa!$C$2:$E$59,3,FALSE))</f>
        <v>Propósito 1: Hacer un nuevo contrato social para incrementar la inclusión social, productiva y política</v>
      </c>
      <c r="O205" s="147">
        <v>1641</v>
      </c>
      <c r="P205" s="205"/>
      <c r="Q205" s="149">
        <v>1010237047</v>
      </c>
      <c r="R205" s="150" t="s">
        <v>1280</v>
      </c>
      <c r="S205" s="149" t="s">
        <v>363</v>
      </c>
      <c r="T205" s="149"/>
      <c r="U205" s="151"/>
      <c r="V205" s="152"/>
      <c r="W205" s="153">
        <v>23400000</v>
      </c>
      <c r="X205" s="154"/>
      <c r="Y205" s="155"/>
      <c r="Z205" s="153"/>
      <c r="AA205" s="311">
        <f t="shared" si="5"/>
        <v>23400000</v>
      </c>
      <c r="AB205" s="344">
        <v>19110000</v>
      </c>
      <c r="AC205" s="413">
        <v>44412</v>
      </c>
      <c r="AD205" s="157">
        <v>44412</v>
      </c>
      <c r="AE205" s="157">
        <v>44595</v>
      </c>
      <c r="AF205" s="208">
        <v>183</v>
      </c>
      <c r="AG205" s="262"/>
      <c r="AH205" s="158"/>
      <c r="AI205" s="159"/>
      <c r="AJ205" s="262"/>
      <c r="AK205" s="262"/>
      <c r="AL205" s="262"/>
      <c r="AM205" s="208"/>
      <c r="AN205" s="208" t="s">
        <v>1354</v>
      </c>
      <c r="AO205" s="208"/>
      <c r="AP205" s="208"/>
      <c r="AQ205" s="160">
        <f t="shared" si="6"/>
        <v>0.81666666666666665</v>
      </c>
      <c r="AR205" s="241"/>
      <c r="AS205" s="241"/>
      <c r="AT205" s="241"/>
      <c r="AU205" s="241"/>
      <c r="AV205" s="241"/>
      <c r="AW205" s="241"/>
    </row>
    <row r="206" spans="1:49" s="263" customFormat="1" ht="27.9" customHeight="1" x14ac:dyDescent="0.3">
      <c r="A206" s="263">
        <v>1</v>
      </c>
      <c r="B206" s="138" t="s">
        <v>1069</v>
      </c>
      <c r="C206" s="138">
        <v>2021</v>
      </c>
      <c r="D206" s="138" t="s">
        <v>1070</v>
      </c>
      <c r="E206" s="139" t="s">
        <v>1071</v>
      </c>
      <c r="F206" s="140" t="s">
        <v>90</v>
      </c>
      <c r="G206" s="141" t="s">
        <v>29</v>
      </c>
      <c r="H206" s="142" t="s">
        <v>111</v>
      </c>
      <c r="I206" s="143" t="s">
        <v>1072</v>
      </c>
      <c r="J206" s="144" t="s">
        <v>85</v>
      </c>
      <c r="K206" s="191" t="s">
        <v>268</v>
      </c>
      <c r="L206" s="145">
        <v>54</v>
      </c>
      <c r="M206" s="146" t="str">
        <f>IF(ISERROR(VLOOKUP(L206,Proposito_programa!$C$2:$E$59,2,FALSE))," ",VLOOKUP(L206,Proposito_programa!$C$2:$E$59,2,FALSE))</f>
        <v>Transformación digital y gestión de TIC para un territorio inteligente</v>
      </c>
      <c r="N206" s="146" t="str">
        <f>IF(ISERROR(VLOOKUP(L206,Proposito_programa!$C$2:$E$59,3,FALSE))," ",VLOOKUP(L206,Proposito_programa!$C$2:$E$59,3,FALSE))</f>
        <v>Propósito 5: Construir Bogotá - Región con gobierno abierto, transparente y ciudadanía consciente</v>
      </c>
      <c r="O206" s="147">
        <v>1692</v>
      </c>
      <c r="P206" s="205"/>
      <c r="Q206" s="149">
        <v>52215660</v>
      </c>
      <c r="R206" s="150" t="s">
        <v>1281</v>
      </c>
      <c r="S206" s="149" t="s">
        <v>363</v>
      </c>
      <c r="T206" s="149"/>
      <c r="U206" s="151"/>
      <c r="V206" s="152"/>
      <c r="W206" s="153">
        <v>21825000</v>
      </c>
      <c r="X206" s="154"/>
      <c r="Y206" s="155"/>
      <c r="Z206" s="153"/>
      <c r="AA206" s="311">
        <f t="shared" si="5"/>
        <v>21825000</v>
      </c>
      <c r="AB206" s="344">
        <v>20370000</v>
      </c>
      <c r="AC206" s="413">
        <v>44418</v>
      </c>
      <c r="AD206" s="157">
        <v>44419</v>
      </c>
      <c r="AE206" s="157">
        <v>44571</v>
      </c>
      <c r="AF206" s="208">
        <v>152</v>
      </c>
      <c r="AG206" s="262"/>
      <c r="AH206" s="158"/>
      <c r="AI206" s="159"/>
      <c r="AJ206" s="262"/>
      <c r="AK206" s="262"/>
      <c r="AL206" s="262"/>
      <c r="AM206" s="208"/>
      <c r="AN206" s="208" t="s">
        <v>1354</v>
      </c>
      <c r="AO206" s="208"/>
      <c r="AP206" s="208"/>
      <c r="AQ206" s="160">
        <f t="shared" si="6"/>
        <v>0.93333333333333335</v>
      </c>
      <c r="AR206" s="241"/>
      <c r="AS206" s="241"/>
      <c r="AT206" s="241"/>
      <c r="AU206" s="241"/>
      <c r="AV206" s="241"/>
      <c r="AW206" s="241"/>
    </row>
    <row r="207" spans="1:49" s="263" customFormat="1" ht="27.9" customHeight="1" x14ac:dyDescent="0.3">
      <c r="A207" s="263">
        <v>1</v>
      </c>
      <c r="B207" s="138" t="s">
        <v>1073</v>
      </c>
      <c r="C207" s="138">
        <v>2021</v>
      </c>
      <c r="D207" s="138" t="s">
        <v>1074</v>
      </c>
      <c r="E207" s="139" t="s">
        <v>1075</v>
      </c>
      <c r="F207" s="140" t="s">
        <v>100</v>
      </c>
      <c r="G207" s="141" t="s">
        <v>29</v>
      </c>
      <c r="H207" s="142" t="s">
        <v>100</v>
      </c>
      <c r="I207" s="143" t="s">
        <v>1076</v>
      </c>
      <c r="J207" s="144" t="s">
        <v>85</v>
      </c>
      <c r="K207" s="191" t="s">
        <v>268</v>
      </c>
      <c r="L207" s="145">
        <v>54</v>
      </c>
      <c r="M207" s="146" t="str">
        <f>IF(ISERROR(VLOOKUP(L207,Proposito_programa!$C$2:$E$59,2,FALSE))," ",VLOOKUP(L207,Proposito_programa!$C$2:$E$59,2,FALSE))</f>
        <v>Transformación digital y gestión de TIC para un territorio inteligente</v>
      </c>
      <c r="N207" s="146" t="str">
        <f>IF(ISERROR(VLOOKUP(L207,Proposito_programa!$C$2:$E$59,3,FALSE))," ",VLOOKUP(L207,Proposito_programa!$C$2:$E$59,3,FALSE))</f>
        <v>Propósito 5: Construir Bogotá - Región con gobierno abierto, transparente y ciudadanía consciente</v>
      </c>
      <c r="O207" s="147">
        <v>1692</v>
      </c>
      <c r="P207" s="205"/>
      <c r="Q207" s="149">
        <v>899999115</v>
      </c>
      <c r="R207" s="150" t="s">
        <v>1267</v>
      </c>
      <c r="S207" s="149" t="s">
        <v>364</v>
      </c>
      <c r="T207" s="149"/>
      <c r="U207" s="151"/>
      <c r="V207" s="152"/>
      <c r="W207" s="153">
        <v>393603818</v>
      </c>
      <c r="X207" s="154"/>
      <c r="Y207" s="155"/>
      <c r="Z207" s="153"/>
      <c r="AA207" s="311">
        <f t="shared" si="5"/>
        <v>393603818</v>
      </c>
      <c r="AB207" s="344">
        <v>240188537</v>
      </c>
      <c r="AC207" s="413">
        <v>44427</v>
      </c>
      <c r="AD207" s="157">
        <v>44432</v>
      </c>
      <c r="AE207" s="157">
        <v>44584</v>
      </c>
      <c r="AF207" s="208">
        <v>152</v>
      </c>
      <c r="AG207" s="262"/>
      <c r="AH207" s="158"/>
      <c r="AI207" s="159"/>
      <c r="AJ207" s="262"/>
      <c r="AK207" s="262"/>
      <c r="AL207" s="262"/>
      <c r="AM207" s="208"/>
      <c r="AN207" s="208" t="s">
        <v>1354</v>
      </c>
      <c r="AO207" s="208"/>
      <c r="AP207" s="208"/>
      <c r="AQ207" s="160">
        <f t="shared" ref="AQ207:AQ276" si="7">IF(ISERROR(AB207/AA207),"-",(AB207/AA207))</f>
        <v>0.61022918481954358</v>
      </c>
      <c r="AR207" s="241"/>
      <c r="AS207" s="241"/>
      <c r="AT207" s="241"/>
      <c r="AU207" s="241"/>
      <c r="AV207" s="241"/>
      <c r="AW207" s="241"/>
    </row>
    <row r="208" spans="1:49" s="263" customFormat="1" ht="27.9" customHeight="1" x14ac:dyDescent="0.3">
      <c r="A208" s="263">
        <v>1</v>
      </c>
      <c r="B208" s="138" t="s">
        <v>1077</v>
      </c>
      <c r="C208" s="138">
        <v>2021</v>
      </c>
      <c r="D208" s="138" t="s">
        <v>1078</v>
      </c>
      <c r="E208" s="139" t="s">
        <v>1079</v>
      </c>
      <c r="F208" s="140" t="s">
        <v>49</v>
      </c>
      <c r="G208" s="141" t="s">
        <v>83</v>
      </c>
      <c r="H208" s="142" t="s">
        <v>115</v>
      </c>
      <c r="I208" s="143" t="s">
        <v>1080</v>
      </c>
      <c r="J208" s="144" t="s">
        <v>85</v>
      </c>
      <c r="K208" s="191" t="s">
        <v>268</v>
      </c>
      <c r="L208" s="145">
        <v>49</v>
      </c>
      <c r="M208" s="146" t="str">
        <f>IF(ISERROR(VLOOKUP(L208,Proposito_programa!$C$2:$E$59,2,FALSE))," ",VLOOKUP(L208,Proposito_programa!$C$2:$E$59,2,FALSE))</f>
        <v>Movilidad segura, sostenible y accesible</v>
      </c>
      <c r="N208" s="390" t="str">
        <f>IF(ISERROR(VLOOKUP(L208,[12]Proposito_programa!$C$2:$E$59,3,FALSE))," ",VLOOKUP(L208,[12]Proposito_programa!$C$2:$E$59,3,FALSE))</f>
        <v>Propósito 4: Hacer de Bogotá Región un modelo de movilidad multimodal, incluyente y sostenible</v>
      </c>
      <c r="O208" s="147">
        <v>1688</v>
      </c>
      <c r="P208" s="205">
        <v>2</v>
      </c>
      <c r="Q208" s="149">
        <v>3096924</v>
      </c>
      <c r="R208" s="150" t="s">
        <v>1282</v>
      </c>
      <c r="S208" s="149" t="s">
        <v>363</v>
      </c>
      <c r="T208" s="149"/>
      <c r="U208" s="151"/>
      <c r="V208" s="152"/>
      <c r="W208" s="153">
        <v>48000000</v>
      </c>
      <c r="X208" s="154"/>
      <c r="Y208" s="155"/>
      <c r="Z208" s="153"/>
      <c r="AA208" s="311">
        <f t="shared" si="5"/>
        <v>48000000</v>
      </c>
      <c r="AB208" s="344">
        <v>0</v>
      </c>
      <c r="AC208" s="413">
        <v>44418</v>
      </c>
      <c r="AD208" s="157">
        <v>44419</v>
      </c>
      <c r="AE208" s="157">
        <v>44661</v>
      </c>
      <c r="AF208" s="208">
        <v>242</v>
      </c>
      <c r="AG208" s="262"/>
      <c r="AH208" s="158"/>
      <c r="AI208" s="159"/>
      <c r="AJ208" s="262"/>
      <c r="AK208" s="262"/>
      <c r="AL208" s="262"/>
      <c r="AM208" s="208"/>
      <c r="AN208" s="208" t="s">
        <v>1354</v>
      </c>
      <c r="AO208" s="208"/>
      <c r="AP208" s="208"/>
      <c r="AQ208" s="160">
        <f t="shared" si="7"/>
        <v>0</v>
      </c>
      <c r="AR208" s="241"/>
      <c r="AS208" s="241"/>
      <c r="AT208" s="241"/>
      <c r="AU208" s="241"/>
      <c r="AV208" s="241"/>
      <c r="AW208" s="241"/>
    </row>
    <row r="209" spans="1:49" s="263" customFormat="1" ht="27.9" customHeight="1" x14ac:dyDescent="0.3">
      <c r="A209" s="263">
        <v>1</v>
      </c>
      <c r="B209" s="138" t="s">
        <v>1081</v>
      </c>
      <c r="C209" s="138">
        <v>2021</v>
      </c>
      <c r="D209" s="138" t="s">
        <v>1082</v>
      </c>
      <c r="E209" s="139" t="s">
        <v>1083</v>
      </c>
      <c r="F209" s="140" t="s">
        <v>90</v>
      </c>
      <c r="G209" s="141" t="s">
        <v>29</v>
      </c>
      <c r="H209" s="142" t="s">
        <v>111</v>
      </c>
      <c r="I209" s="143" t="s">
        <v>1084</v>
      </c>
      <c r="J209" s="144" t="s">
        <v>85</v>
      </c>
      <c r="K209" s="191" t="s">
        <v>268</v>
      </c>
      <c r="L209" s="145">
        <v>54</v>
      </c>
      <c r="M209" s="146" t="str">
        <f>IF(ISERROR(VLOOKUP(L209,Proposito_programa!$C$2:$E$59,2,FALSE))," ",VLOOKUP(L209,Proposito_programa!$C$2:$E$59,2,FALSE))</f>
        <v>Transformación digital y gestión de TIC para un territorio inteligente</v>
      </c>
      <c r="N209" s="146" t="str">
        <f>IF(ISERROR(VLOOKUP(L209,Proposito_programa!$C$2:$E$59,3,FALSE))," ",VLOOKUP(L209,Proposito_programa!$C$2:$E$59,3,FALSE))</f>
        <v>Propósito 5: Construir Bogotá - Región con gobierno abierto, transparente y ciudadanía consciente</v>
      </c>
      <c r="O209" s="147">
        <v>1692</v>
      </c>
      <c r="P209" s="205"/>
      <c r="Q209" s="149">
        <v>1022965898</v>
      </c>
      <c r="R209" s="150" t="s">
        <v>1283</v>
      </c>
      <c r="S209" s="149" t="s">
        <v>363</v>
      </c>
      <c r="T209" s="149"/>
      <c r="U209" s="151"/>
      <c r="V209" s="152"/>
      <c r="W209" s="153">
        <v>13000000</v>
      </c>
      <c r="X209" s="154"/>
      <c r="Y209" s="155"/>
      <c r="Z209" s="153"/>
      <c r="AA209" s="311">
        <f t="shared" si="5"/>
        <v>13000000</v>
      </c>
      <c r="AB209" s="344">
        <v>11006666</v>
      </c>
      <c r="AC209" s="413">
        <v>44428</v>
      </c>
      <c r="AD209" s="157">
        <v>44432</v>
      </c>
      <c r="AE209" s="157">
        <v>44584</v>
      </c>
      <c r="AF209" s="208">
        <v>152</v>
      </c>
      <c r="AG209" s="262"/>
      <c r="AH209" s="158"/>
      <c r="AI209" s="159"/>
      <c r="AJ209" s="262"/>
      <c r="AK209" s="262"/>
      <c r="AL209" s="262"/>
      <c r="AM209" s="208"/>
      <c r="AN209" s="208" t="s">
        <v>1354</v>
      </c>
      <c r="AO209" s="208"/>
      <c r="AP209" s="208"/>
      <c r="AQ209" s="160">
        <f t="shared" si="7"/>
        <v>0.84666661538461541</v>
      </c>
      <c r="AR209" s="241"/>
      <c r="AS209" s="241"/>
      <c r="AT209" s="241"/>
      <c r="AU209" s="241"/>
      <c r="AV209" s="241"/>
      <c r="AW209" s="241"/>
    </row>
    <row r="210" spans="1:49" s="263" customFormat="1" ht="27.9" customHeight="1" x14ac:dyDescent="0.3">
      <c r="A210" s="263">
        <v>1</v>
      </c>
      <c r="B210" s="138" t="s">
        <v>1085</v>
      </c>
      <c r="C210" s="138">
        <v>2021</v>
      </c>
      <c r="D210" s="138" t="s">
        <v>1082</v>
      </c>
      <c r="E210" s="139" t="s">
        <v>1083</v>
      </c>
      <c r="F210" s="140" t="s">
        <v>90</v>
      </c>
      <c r="G210" s="141" t="s">
        <v>29</v>
      </c>
      <c r="H210" s="142" t="s">
        <v>111</v>
      </c>
      <c r="I210" s="143" t="s">
        <v>1084</v>
      </c>
      <c r="J210" s="144" t="s">
        <v>85</v>
      </c>
      <c r="K210" s="191" t="s">
        <v>268</v>
      </c>
      <c r="L210" s="145">
        <v>54</v>
      </c>
      <c r="M210" s="146" t="str">
        <f>IF(ISERROR(VLOOKUP(L210,Proposito_programa!$C$2:$E$59,2,FALSE))," ",VLOOKUP(L210,Proposito_programa!$C$2:$E$59,2,FALSE))</f>
        <v>Transformación digital y gestión de TIC para un territorio inteligente</v>
      </c>
      <c r="N210" s="146" t="str">
        <f>IF(ISERROR(VLOOKUP(L210,Proposito_programa!$C$2:$E$59,3,FALSE))," ",VLOOKUP(L210,Proposito_programa!$C$2:$E$59,3,FALSE))</f>
        <v>Propósito 5: Construir Bogotá - Región con gobierno abierto, transparente y ciudadanía consciente</v>
      </c>
      <c r="O210" s="147">
        <v>1692</v>
      </c>
      <c r="P210" s="205"/>
      <c r="Q210" s="149">
        <v>1023022723</v>
      </c>
      <c r="R210" s="150" t="s">
        <v>1284</v>
      </c>
      <c r="S210" s="149" t="s">
        <v>363</v>
      </c>
      <c r="T210" s="149"/>
      <c r="U210" s="151"/>
      <c r="V210" s="152"/>
      <c r="W210" s="153">
        <v>13000000</v>
      </c>
      <c r="X210" s="154"/>
      <c r="Y210" s="155"/>
      <c r="Z210" s="153"/>
      <c r="AA210" s="311">
        <f t="shared" si="5"/>
        <v>13000000</v>
      </c>
      <c r="AB210" s="344">
        <v>11006666</v>
      </c>
      <c r="AC210" s="413">
        <v>44428</v>
      </c>
      <c r="AD210" s="157">
        <v>44432</v>
      </c>
      <c r="AE210" s="157">
        <v>44584</v>
      </c>
      <c r="AF210" s="208">
        <v>152</v>
      </c>
      <c r="AG210" s="262"/>
      <c r="AH210" s="158"/>
      <c r="AI210" s="159"/>
      <c r="AJ210" s="262"/>
      <c r="AK210" s="262"/>
      <c r="AL210" s="262"/>
      <c r="AM210" s="208"/>
      <c r="AN210" s="208" t="s">
        <v>1354</v>
      </c>
      <c r="AO210" s="208"/>
      <c r="AP210" s="208"/>
      <c r="AQ210" s="160">
        <f t="shared" si="7"/>
        <v>0.84666661538461541</v>
      </c>
      <c r="AR210" s="241"/>
      <c r="AS210" s="241"/>
      <c r="AT210" s="241"/>
      <c r="AU210" s="241"/>
      <c r="AV210" s="241"/>
      <c r="AW210" s="241"/>
    </row>
    <row r="211" spans="1:49" s="263" customFormat="1" ht="27.9" customHeight="1" x14ac:dyDescent="0.3">
      <c r="A211" s="263">
        <v>1</v>
      </c>
      <c r="B211" s="138" t="s">
        <v>1086</v>
      </c>
      <c r="C211" s="138">
        <v>2021</v>
      </c>
      <c r="D211" s="138" t="s">
        <v>1082</v>
      </c>
      <c r="E211" s="139" t="s">
        <v>1083</v>
      </c>
      <c r="F211" s="140" t="s">
        <v>90</v>
      </c>
      <c r="G211" s="141" t="s">
        <v>29</v>
      </c>
      <c r="H211" s="142" t="s">
        <v>111</v>
      </c>
      <c r="I211" s="143" t="s">
        <v>1084</v>
      </c>
      <c r="J211" s="144" t="s">
        <v>85</v>
      </c>
      <c r="K211" s="191" t="s">
        <v>268</v>
      </c>
      <c r="L211" s="145">
        <v>54</v>
      </c>
      <c r="M211" s="146" t="str">
        <f>IF(ISERROR(VLOOKUP(L211,Proposito_programa!$C$2:$E$59,2,FALSE))," ",VLOOKUP(L211,Proposito_programa!$C$2:$E$59,2,FALSE))</f>
        <v>Transformación digital y gestión de TIC para un territorio inteligente</v>
      </c>
      <c r="N211" s="146" t="str">
        <f>IF(ISERROR(VLOOKUP(L211,Proposito_programa!$C$2:$E$59,3,FALSE))," ",VLOOKUP(L211,Proposito_programa!$C$2:$E$59,3,FALSE))</f>
        <v>Propósito 5: Construir Bogotá - Región con gobierno abierto, transparente y ciudadanía consciente</v>
      </c>
      <c r="O211" s="147">
        <v>1692</v>
      </c>
      <c r="P211" s="205"/>
      <c r="Q211" s="149">
        <v>1023001200</v>
      </c>
      <c r="R211" s="150" t="s">
        <v>1285</v>
      </c>
      <c r="S211" s="149" t="s">
        <v>363</v>
      </c>
      <c r="T211" s="149"/>
      <c r="U211" s="151"/>
      <c r="V211" s="152"/>
      <c r="W211" s="153">
        <v>13000000</v>
      </c>
      <c r="X211" s="154"/>
      <c r="Y211" s="155"/>
      <c r="Z211" s="153"/>
      <c r="AA211" s="311">
        <f t="shared" si="5"/>
        <v>13000000</v>
      </c>
      <c r="AB211" s="344">
        <v>11006666</v>
      </c>
      <c r="AC211" s="413">
        <v>44428</v>
      </c>
      <c r="AD211" s="157">
        <v>44432</v>
      </c>
      <c r="AE211" s="157">
        <v>44584</v>
      </c>
      <c r="AF211" s="208">
        <v>152</v>
      </c>
      <c r="AG211" s="262"/>
      <c r="AH211" s="158"/>
      <c r="AI211" s="159"/>
      <c r="AJ211" s="262"/>
      <c r="AK211" s="262"/>
      <c r="AL211" s="262"/>
      <c r="AM211" s="208"/>
      <c r="AN211" s="208" t="s">
        <v>1354</v>
      </c>
      <c r="AO211" s="208"/>
      <c r="AP211" s="208"/>
      <c r="AQ211" s="160">
        <f t="shared" si="7"/>
        <v>0.84666661538461541</v>
      </c>
      <c r="AR211" s="241"/>
      <c r="AS211" s="241"/>
      <c r="AT211" s="241"/>
      <c r="AU211" s="241"/>
      <c r="AV211" s="241"/>
      <c r="AW211" s="241"/>
    </row>
    <row r="212" spans="1:49" s="263" customFormat="1" ht="27.9" customHeight="1" x14ac:dyDescent="0.3">
      <c r="A212" s="263">
        <v>1</v>
      </c>
      <c r="B212" s="138" t="s">
        <v>1087</v>
      </c>
      <c r="C212" s="138">
        <v>2021</v>
      </c>
      <c r="D212" s="138" t="s">
        <v>1082</v>
      </c>
      <c r="E212" s="139" t="s">
        <v>1083</v>
      </c>
      <c r="F212" s="140" t="s">
        <v>90</v>
      </c>
      <c r="G212" s="141" t="s">
        <v>29</v>
      </c>
      <c r="H212" s="142" t="s">
        <v>111</v>
      </c>
      <c r="I212" s="143" t="s">
        <v>1084</v>
      </c>
      <c r="J212" s="144" t="s">
        <v>85</v>
      </c>
      <c r="K212" s="191" t="s">
        <v>268</v>
      </c>
      <c r="L212" s="145">
        <v>54</v>
      </c>
      <c r="M212" s="146" t="str">
        <f>IF(ISERROR(VLOOKUP(L212,Proposito_programa!$C$2:$E$59,2,FALSE))," ",VLOOKUP(L212,Proposito_programa!$C$2:$E$59,2,FALSE))</f>
        <v>Transformación digital y gestión de TIC para un territorio inteligente</v>
      </c>
      <c r="N212" s="146" t="str">
        <f>IF(ISERROR(VLOOKUP(L212,Proposito_programa!$C$2:$E$59,3,FALSE))," ",VLOOKUP(L212,Proposito_programa!$C$2:$E$59,3,FALSE))</f>
        <v>Propósito 5: Construir Bogotá - Región con gobierno abierto, transparente y ciudadanía consciente</v>
      </c>
      <c r="O212" s="147">
        <v>1692</v>
      </c>
      <c r="P212" s="205"/>
      <c r="Q212" s="149">
        <v>53054010</v>
      </c>
      <c r="R212" s="150" t="s">
        <v>1286</v>
      </c>
      <c r="S212" s="149" t="s">
        <v>363</v>
      </c>
      <c r="T212" s="149"/>
      <c r="U212" s="151"/>
      <c r="V212" s="152"/>
      <c r="W212" s="153">
        <v>13000000</v>
      </c>
      <c r="X212" s="154"/>
      <c r="Y212" s="155"/>
      <c r="Z212" s="153"/>
      <c r="AA212" s="311">
        <f t="shared" si="5"/>
        <v>13000000</v>
      </c>
      <c r="AB212" s="344">
        <v>11006666</v>
      </c>
      <c r="AC212" s="413">
        <v>44428</v>
      </c>
      <c r="AD212" s="157">
        <v>44432</v>
      </c>
      <c r="AE212" s="157">
        <v>44584</v>
      </c>
      <c r="AF212" s="208">
        <v>152</v>
      </c>
      <c r="AG212" s="262"/>
      <c r="AH212" s="158"/>
      <c r="AI212" s="159"/>
      <c r="AJ212" s="262"/>
      <c r="AK212" s="262"/>
      <c r="AL212" s="262"/>
      <c r="AM212" s="208"/>
      <c r="AN212" s="208" t="s">
        <v>1354</v>
      </c>
      <c r="AO212" s="208"/>
      <c r="AP212" s="208"/>
      <c r="AQ212" s="160">
        <f t="shared" si="7"/>
        <v>0.84666661538461541</v>
      </c>
      <c r="AR212" s="241"/>
      <c r="AS212" s="241"/>
      <c r="AT212" s="241"/>
      <c r="AU212" s="241"/>
      <c r="AV212" s="241"/>
      <c r="AW212" s="241"/>
    </row>
    <row r="213" spans="1:49" s="263" customFormat="1" ht="27.9" customHeight="1" x14ac:dyDescent="0.3">
      <c r="A213" s="263">
        <v>1</v>
      </c>
      <c r="B213" s="138" t="s">
        <v>1088</v>
      </c>
      <c r="C213" s="138">
        <v>2021</v>
      </c>
      <c r="D213" s="138" t="s">
        <v>1089</v>
      </c>
      <c r="E213" s="139" t="s">
        <v>1090</v>
      </c>
      <c r="F213" s="140" t="s">
        <v>90</v>
      </c>
      <c r="G213" s="141" t="s">
        <v>29</v>
      </c>
      <c r="H213" s="142" t="s">
        <v>111</v>
      </c>
      <c r="I213" s="143" t="s">
        <v>1091</v>
      </c>
      <c r="J213" s="144" t="s">
        <v>85</v>
      </c>
      <c r="K213" s="191" t="s">
        <v>268</v>
      </c>
      <c r="L213" s="145">
        <v>6</v>
      </c>
      <c r="M213" s="146" t="str">
        <f>IF(ISERROR(VLOOKUP(L213,Proposito_programa!$C$2:$E$59,2,FALSE))," ",VLOOKUP(L213,Proposito_programa!$C$2:$E$59,2,FALSE))</f>
        <v>Sistema Distrital de Cuidado</v>
      </c>
      <c r="N213" s="146" t="str">
        <f>IF(ISERROR(VLOOKUP(L213,Proposito_programa!$C$2:$E$59,3,FALSE))," ",VLOOKUP(L213,Proposito_programa!$C$2:$E$59,3,FALSE))</f>
        <v>Propósito 1: Hacer un nuevo contrato social para incrementar la inclusión social, productiva y política</v>
      </c>
      <c r="O213" s="147">
        <v>1637</v>
      </c>
      <c r="P213" s="205"/>
      <c r="Q213" s="149">
        <v>35425308</v>
      </c>
      <c r="R213" s="150" t="s">
        <v>1287</v>
      </c>
      <c r="S213" s="149" t="s">
        <v>363</v>
      </c>
      <c r="T213" s="149"/>
      <c r="U213" s="151"/>
      <c r="V213" s="152"/>
      <c r="W213" s="153">
        <v>27200000</v>
      </c>
      <c r="X213" s="154"/>
      <c r="Y213" s="155"/>
      <c r="Z213" s="153"/>
      <c r="AA213" s="311">
        <f t="shared" si="5"/>
        <v>27200000</v>
      </c>
      <c r="AB213" s="344">
        <v>22893333</v>
      </c>
      <c r="AC213" s="413">
        <v>44428</v>
      </c>
      <c r="AD213" s="157">
        <v>44428</v>
      </c>
      <c r="AE213" s="157">
        <v>44549</v>
      </c>
      <c r="AF213" s="208">
        <v>121</v>
      </c>
      <c r="AG213" s="262"/>
      <c r="AH213" s="158"/>
      <c r="AI213" s="159"/>
      <c r="AJ213" s="262"/>
      <c r="AK213" s="262"/>
      <c r="AL213" s="262"/>
      <c r="AM213" s="208"/>
      <c r="AN213" s="208"/>
      <c r="AO213" s="208" t="s">
        <v>1354</v>
      </c>
      <c r="AP213" s="208"/>
      <c r="AQ213" s="160">
        <f t="shared" si="7"/>
        <v>0.84166665441176469</v>
      </c>
      <c r="AR213" s="241"/>
      <c r="AS213" s="241"/>
      <c r="AT213" s="241"/>
      <c r="AU213" s="241"/>
      <c r="AV213" s="241"/>
      <c r="AW213" s="241"/>
    </row>
    <row r="214" spans="1:49" s="263" customFormat="1" ht="27.9" customHeight="1" x14ac:dyDescent="0.3">
      <c r="A214" s="263">
        <v>1</v>
      </c>
      <c r="B214" s="138" t="s">
        <v>1092</v>
      </c>
      <c r="C214" s="138">
        <v>2021</v>
      </c>
      <c r="D214" s="138" t="s">
        <v>1093</v>
      </c>
      <c r="E214" s="139" t="s">
        <v>1094</v>
      </c>
      <c r="F214" s="140" t="s">
        <v>90</v>
      </c>
      <c r="G214" s="141" t="s">
        <v>29</v>
      </c>
      <c r="H214" s="142" t="s">
        <v>111</v>
      </c>
      <c r="I214" s="143" t="s">
        <v>1095</v>
      </c>
      <c r="J214" s="144" t="s">
        <v>85</v>
      </c>
      <c r="K214" s="191" t="s">
        <v>268</v>
      </c>
      <c r="L214" s="145">
        <v>6</v>
      </c>
      <c r="M214" s="146" t="str">
        <f>IF(ISERROR(VLOOKUP(L214,Proposito_programa!$C$2:$E$59,2,FALSE))," ",VLOOKUP(L214,Proposito_programa!$C$2:$E$59,2,FALSE))</f>
        <v>Sistema Distrital de Cuidado</v>
      </c>
      <c r="N214" s="146" t="str">
        <f>IF(ISERROR(VLOOKUP(L214,Proposito_programa!$C$2:$E$59,3,FALSE))," ",VLOOKUP(L214,Proposito_programa!$C$2:$E$59,3,FALSE))</f>
        <v>Propósito 1: Hacer un nuevo contrato social para incrementar la inclusión social, productiva y política</v>
      </c>
      <c r="O214" s="147">
        <v>1637</v>
      </c>
      <c r="P214" s="205"/>
      <c r="Q214" s="149">
        <v>38246402</v>
      </c>
      <c r="R214" s="150" t="s">
        <v>1288</v>
      </c>
      <c r="S214" s="149" t="s">
        <v>363</v>
      </c>
      <c r="T214" s="149"/>
      <c r="U214" s="151"/>
      <c r="V214" s="152"/>
      <c r="W214" s="153">
        <v>22000000</v>
      </c>
      <c r="X214" s="154"/>
      <c r="Y214" s="155"/>
      <c r="Z214" s="153"/>
      <c r="AA214" s="311">
        <f t="shared" si="5"/>
        <v>22000000</v>
      </c>
      <c r="AB214" s="344">
        <v>17233333</v>
      </c>
      <c r="AC214" s="413">
        <v>44435</v>
      </c>
      <c r="AD214" s="157">
        <v>44435</v>
      </c>
      <c r="AE214" s="157">
        <v>44556</v>
      </c>
      <c r="AF214" s="208">
        <v>121</v>
      </c>
      <c r="AG214" s="262"/>
      <c r="AH214" s="158"/>
      <c r="AI214" s="159"/>
      <c r="AJ214" s="262"/>
      <c r="AK214" s="262"/>
      <c r="AL214" s="262"/>
      <c r="AM214" s="208"/>
      <c r="AN214" s="208"/>
      <c r="AO214" s="208" t="s">
        <v>1354</v>
      </c>
      <c r="AP214" s="208"/>
      <c r="AQ214" s="160">
        <f t="shared" si="7"/>
        <v>0.78333331818181817</v>
      </c>
      <c r="AR214" s="241"/>
      <c r="AS214" s="241"/>
      <c r="AT214" s="241"/>
      <c r="AU214" s="241"/>
      <c r="AV214" s="241"/>
      <c r="AW214" s="241"/>
    </row>
    <row r="215" spans="1:49" s="263" customFormat="1" ht="27.9" customHeight="1" x14ac:dyDescent="0.3">
      <c r="A215" s="263">
        <v>1</v>
      </c>
      <c r="B215" s="138" t="s">
        <v>1096</v>
      </c>
      <c r="C215" s="138">
        <v>2021</v>
      </c>
      <c r="D215" s="138" t="s">
        <v>1097</v>
      </c>
      <c r="E215" s="139" t="s">
        <v>1368</v>
      </c>
      <c r="F215" s="140" t="s">
        <v>88</v>
      </c>
      <c r="G215" s="141" t="s">
        <v>86</v>
      </c>
      <c r="H215" s="142" t="s">
        <v>115</v>
      </c>
      <c r="I215" s="143" t="s">
        <v>1098</v>
      </c>
      <c r="J215" s="144" t="s">
        <v>85</v>
      </c>
      <c r="K215" s="191" t="s">
        <v>268</v>
      </c>
      <c r="L215" s="145">
        <v>55</v>
      </c>
      <c r="M215" s="146" t="str">
        <f>IF(ISERROR(VLOOKUP(L215,Proposito_programa!$C$2:$E$59,2,FALSE))," ",VLOOKUP(L215,Proposito_programa!$C$2:$E$59,2,FALSE))</f>
        <v>Fortalecimiento de cultura ciudadana y su institucionalidad</v>
      </c>
      <c r="N215" s="146" t="str">
        <f>IF(ISERROR(VLOOKUP(L215,Proposito_programa!$C$2:$E$59,3,FALSE))," ",VLOOKUP(L215,Proposito_programa!$C$2:$E$59,3,FALSE))</f>
        <v>Propósito 5: Construir Bogotá - Región con gobierno abierto, transparente y ciudadanía consciente</v>
      </c>
      <c r="O215" s="147">
        <v>1691</v>
      </c>
      <c r="P215" s="205">
        <v>3</v>
      </c>
      <c r="Q215" s="149">
        <v>900693354</v>
      </c>
      <c r="R215" s="150" t="s">
        <v>1289</v>
      </c>
      <c r="S215" s="149" t="s">
        <v>364</v>
      </c>
      <c r="T215" s="149"/>
      <c r="U215" s="151"/>
      <c r="V215" s="152"/>
      <c r="W215" s="153">
        <v>16172727</v>
      </c>
      <c r="X215" s="154"/>
      <c r="Y215" s="155">
        <v>1</v>
      </c>
      <c r="Z215" s="153">
        <v>8086363</v>
      </c>
      <c r="AA215" s="311">
        <f>+W215+X215+Z215</f>
        <v>24259090</v>
      </c>
      <c r="AB215" s="344">
        <v>0</v>
      </c>
      <c r="AC215" s="413">
        <v>44433</v>
      </c>
      <c r="AD215" s="157">
        <v>44439</v>
      </c>
      <c r="AE215" s="157">
        <v>44560</v>
      </c>
      <c r="AF215" s="208">
        <v>121</v>
      </c>
      <c r="AG215" s="208">
        <v>1</v>
      </c>
      <c r="AH215" s="158">
        <v>30</v>
      </c>
      <c r="AI215" s="159"/>
      <c r="AJ215" s="262"/>
      <c r="AK215" s="262"/>
      <c r="AL215" s="262"/>
      <c r="AM215" s="208"/>
      <c r="AN215" s="208"/>
      <c r="AO215" s="208" t="s">
        <v>1354</v>
      </c>
      <c r="AP215" s="208"/>
      <c r="AQ215" s="160">
        <f t="shared" si="7"/>
        <v>0</v>
      </c>
      <c r="AR215" s="241"/>
      <c r="AS215" s="241"/>
      <c r="AT215" s="241"/>
      <c r="AU215" s="241"/>
      <c r="AV215" s="241"/>
      <c r="AW215" s="241"/>
    </row>
    <row r="216" spans="1:49" s="263" customFormat="1" ht="27.9" customHeight="1" x14ac:dyDescent="0.3">
      <c r="A216" s="263">
        <v>1</v>
      </c>
      <c r="B216" s="138" t="s">
        <v>1099</v>
      </c>
      <c r="C216" s="138">
        <v>2021</v>
      </c>
      <c r="D216" s="138" t="s">
        <v>1100</v>
      </c>
      <c r="E216" s="139" t="s">
        <v>1101</v>
      </c>
      <c r="F216" s="140" t="s">
        <v>90</v>
      </c>
      <c r="G216" s="141" t="s">
        <v>29</v>
      </c>
      <c r="H216" s="142" t="s">
        <v>111</v>
      </c>
      <c r="I216" s="143" t="s">
        <v>1102</v>
      </c>
      <c r="J216" s="144" t="s">
        <v>85</v>
      </c>
      <c r="K216" s="191" t="s">
        <v>268</v>
      </c>
      <c r="L216" s="145">
        <v>19</v>
      </c>
      <c r="M216" s="146" t="str">
        <f>IF(ISERROR(VLOOKUP(L216,Proposito_programa!$C$2:$E$59,2,FALSE))," ",VLOOKUP(L216,Proposito_programa!$C$2:$E$59,2,FALSE))</f>
        <v>Vivienda y entornos dignos en el territorio urbano y rural</v>
      </c>
      <c r="N216" s="146" t="str">
        <f>IF(ISERROR(VLOOKUP(L216,Proposito_programa!$C$2:$E$59,3,FALSE))," ",VLOOKUP(L216,Proposito_programa!$C$2:$E$59,3,FALSE))</f>
        <v>Propósito 1: Hacer un nuevo contrato social para incrementar la inclusión social, productiva y política</v>
      </c>
      <c r="O216" s="147">
        <v>1589</v>
      </c>
      <c r="P216" s="205"/>
      <c r="Q216" s="149">
        <v>19314816</v>
      </c>
      <c r="R216" s="150" t="s">
        <v>1290</v>
      </c>
      <c r="S216" s="149" t="s">
        <v>363</v>
      </c>
      <c r="T216" s="149"/>
      <c r="U216" s="151"/>
      <c r="V216" s="152"/>
      <c r="W216" s="153">
        <v>27500000</v>
      </c>
      <c r="X216" s="154"/>
      <c r="Y216" s="155"/>
      <c r="Z216" s="153"/>
      <c r="AA216" s="311">
        <f t="shared" si="5"/>
        <v>27500000</v>
      </c>
      <c r="AB216" s="344">
        <v>11000000</v>
      </c>
      <c r="AC216" s="413">
        <v>44438</v>
      </c>
      <c r="AD216" s="157">
        <v>44439</v>
      </c>
      <c r="AE216" s="157">
        <v>44591</v>
      </c>
      <c r="AF216" s="208">
        <v>152</v>
      </c>
      <c r="AG216" s="262"/>
      <c r="AH216" s="158"/>
      <c r="AI216" s="159"/>
      <c r="AJ216" s="262"/>
      <c r="AK216" s="262"/>
      <c r="AL216" s="262"/>
      <c r="AM216" s="208"/>
      <c r="AN216" s="208" t="s">
        <v>1354</v>
      </c>
      <c r="AO216" s="208"/>
      <c r="AP216" s="208"/>
      <c r="AQ216" s="160">
        <f t="shared" si="7"/>
        <v>0.4</v>
      </c>
      <c r="AR216" s="241"/>
      <c r="AS216" s="241"/>
      <c r="AT216" s="241"/>
      <c r="AU216" s="241"/>
      <c r="AV216" s="241"/>
      <c r="AW216" s="241"/>
    </row>
    <row r="217" spans="1:49" s="263" customFormat="1" ht="27.9" customHeight="1" x14ac:dyDescent="0.3">
      <c r="A217" s="263">
        <v>1</v>
      </c>
      <c r="B217" s="138" t="s">
        <v>1103</v>
      </c>
      <c r="C217" s="138">
        <v>2021</v>
      </c>
      <c r="D217" s="138" t="s">
        <v>1104</v>
      </c>
      <c r="E217" s="139" t="s">
        <v>1105</v>
      </c>
      <c r="F217" s="140" t="s">
        <v>90</v>
      </c>
      <c r="G217" s="141" t="s">
        <v>29</v>
      </c>
      <c r="H217" s="142" t="s">
        <v>111</v>
      </c>
      <c r="I217" s="143" t="s">
        <v>1106</v>
      </c>
      <c r="J217" s="144" t="s">
        <v>85</v>
      </c>
      <c r="K217" s="191" t="s">
        <v>268</v>
      </c>
      <c r="L217" s="145">
        <v>6</v>
      </c>
      <c r="M217" s="146" t="str">
        <f>IF(ISERROR(VLOOKUP(L217,Proposito_programa!$C$2:$E$59,2,FALSE))," ",VLOOKUP(L217,Proposito_programa!$C$2:$E$59,2,FALSE))</f>
        <v>Sistema Distrital de Cuidado</v>
      </c>
      <c r="N217" s="146" t="str">
        <f>IF(ISERROR(VLOOKUP(L217,Proposito_programa!$C$2:$E$59,3,FALSE))," ",VLOOKUP(L217,Proposito_programa!$C$2:$E$59,3,FALSE))</f>
        <v>Propósito 1: Hacer un nuevo contrato social para incrementar la inclusión social, productiva y política</v>
      </c>
      <c r="O217" s="147">
        <v>1637</v>
      </c>
      <c r="P217" s="205"/>
      <c r="Q217" s="149">
        <v>52099210</v>
      </c>
      <c r="R217" s="150" t="s">
        <v>1291</v>
      </c>
      <c r="S217" s="149" t="s">
        <v>363</v>
      </c>
      <c r="T217" s="149"/>
      <c r="U217" s="151"/>
      <c r="V217" s="152"/>
      <c r="W217" s="153">
        <v>28500000</v>
      </c>
      <c r="X217" s="154"/>
      <c r="Y217" s="155"/>
      <c r="Z217" s="153"/>
      <c r="AA217" s="311">
        <f t="shared" si="5"/>
        <v>28500000</v>
      </c>
      <c r="AB217" s="344">
        <v>22800000</v>
      </c>
      <c r="AC217" s="413">
        <v>44439</v>
      </c>
      <c r="AD217" s="157">
        <v>44440</v>
      </c>
      <c r="AE217" s="157">
        <v>44592</v>
      </c>
      <c r="AF217" s="208">
        <v>152</v>
      </c>
      <c r="AG217" s="262"/>
      <c r="AH217" s="158"/>
      <c r="AI217" s="159"/>
      <c r="AJ217" s="262"/>
      <c r="AK217" s="262"/>
      <c r="AL217" s="262"/>
      <c r="AM217" s="208"/>
      <c r="AN217" s="208" t="s">
        <v>1354</v>
      </c>
      <c r="AO217" s="208"/>
      <c r="AP217" s="208"/>
      <c r="AQ217" s="160">
        <f t="shared" si="7"/>
        <v>0.8</v>
      </c>
      <c r="AR217" s="241"/>
      <c r="AS217" s="241"/>
      <c r="AT217" s="241"/>
      <c r="AU217" s="241"/>
      <c r="AV217" s="241"/>
      <c r="AW217" s="241"/>
    </row>
    <row r="218" spans="1:49" s="263" customFormat="1" ht="27.9" customHeight="1" x14ac:dyDescent="0.3">
      <c r="A218" s="263">
        <v>1</v>
      </c>
      <c r="B218" s="138" t="s">
        <v>1107</v>
      </c>
      <c r="C218" s="138">
        <v>2021</v>
      </c>
      <c r="D218" s="138" t="s">
        <v>1108</v>
      </c>
      <c r="E218" s="139" t="s">
        <v>1109</v>
      </c>
      <c r="F218" s="140" t="s">
        <v>90</v>
      </c>
      <c r="G218" s="141" t="s">
        <v>29</v>
      </c>
      <c r="H218" s="142" t="s">
        <v>111</v>
      </c>
      <c r="I218" s="143" t="s">
        <v>1084</v>
      </c>
      <c r="J218" s="144" t="s">
        <v>85</v>
      </c>
      <c r="K218" s="191" t="s">
        <v>268</v>
      </c>
      <c r="L218" s="145">
        <v>54</v>
      </c>
      <c r="M218" s="146" t="str">
        <f>IF(ISERROR(VLOOKUP(L218,Proposito_programa!$C$2:$E$59,2,FALSE))," ",VLOOKUP(L218,Proposito_programa!$C$2:$E$59,2,FALSE))</f>
        <v>Transformación digital y gestión de TIC para un territorio inteligente</v>
      </c>
      <c r="N218" s="146" t="str">
        <f>IF(ISERROR(VLOOKUP(L218,Proposito_programa!$C$2:$E$59,3,FALSE))," ",VLOOKUP(L218,Proposito_programa!$C$2:$E$59,3,FALSE))</f>
        <v>Propósito 5: Construir Bogotá - Región con gobierno abierto, transparente y ciudadanía consciente</v>
      </c>
      <c r="O218" s="147">
        <v>1692</v>
      </c>
      <c r="P218" s="205"/>
      <c r="Q218" s="149">
        <v>1007297824</v>
      </c>
      <c r="R218" s="150" t="s">
        <v>1292</v>
      </c>
      <c r="S218" s="149" t="s">
        <v>363</v>
      </c>
      <c r="T218" s="149"/>
      <c r="U218" s="151"/>
      <c r="V218" s="152"/>
      <c r="W218" s="153">
        <v>7200000</v>
      </c>
      <c r="X218" s="154"/>
      <c r="Y218" s="155">
        <v>1</v>
      </c>
      <c r="Z218" s="153">
        <v>900000</v>
      </c>
      <c r="AA218" s="311">
        <f t="shared" si="5"/>
        <v>8100000</v>
      </c>
      <c r="AB218" s="344">
        <v>5400000</v>
      </c>
      <c r="AC218" s="413">
        <v>44439</v>
      </c>
      <c r="AD218" s="157">
        <v>44440</v>
      </c>
      <c r="AE218" s="157">
        <v>44561</v>
      </c>
      <c r="AF218" s="208">
        <v>121</v>
      </c>
      <c r="AG218" s="262"/>
      <c r="AH218" s="158"/>
      <c r="AI218" s="159"/>
      <c r="AJ218" s="262"/>
      <c r="AK218" s="262"/>
      <c r="AL218" s="262"/>
      <c r="AM218" s="208"/>
      <c r="AN218" s="208" t="s">
        <v>1354</v>
      </c>
      <c r="AO218" s="208"/>
      <c r="AP218" s="208"/>
      <c r="AQ218" s="160">
        <f t="shared" si="7"/>
        <v>0.66666666666666663</v>
      </c>
      <c r="AR218" s="241"/>
      <c r="AS218" s="241"/>
      <c r="AT218" s="241"/>
      <c r="AU218" s="241"/>
      <c r="AV218" s="241"/>
      <c r="AW218" s="241"/>
    </row>
    <row r="219" spans="1:49" s="319" customFormat="1" ht="27.9" customHeight="1" x14ac:dyDescent="0.3">
      <c r="A219" s="319">
        <v>1</v>
      </c>
      <c r="B219" s="292" t="s">
        <v>1369</v>
      </c>
      <c r="C219" s="292">
        <v>2021</v>
      </c>
      <c r="D219" s="292" t="s">
        <v>1392</v>
      </c>
      <c r="E219" s="293" t="s">
        <v>1414</v>
      </c>
      <c r="F219" s="294" t="s">
        <v>90</v>
      </c>
      <c r="G219" s="295" t="s">
        <v>29</v>
      </c>
      <c r="H219" s="296" t="s">
        <v>111</v>
      </c>
      <c r="I219" s="297" t="s">
        <v>1436</v>
      </c>
      <c r="J219" s="144" t="s">
        <v>85</v>
      </c>
      <c r="K219" s="299" t="s">
        <v>268</v>
      </c>
      <c r="L219" s="300">
        <v>39</v>
      </c>
      <c r="M219" s="301" t="str">
        <f>IF(ISERROR(VLOOKUP(L219,Proposito_programa!$C$2:$E$59,2,FALSE))," ",VLOOKUP(L219,Proposito_programa!$C$2:$E$59,2,FALSE))</f>
        <v>Bogotá territorio de paz y atención integral a las víctimas del conflicto armado</v>
      </c>
      <c r="N219" s="391" t="str">
        <f>IF(ISERROR(VLOOKUP(L219,[12]Proposito_programa!$C$2:$E$59,3,FALSE))," ",VLOOKUP(L219,[12]Proposito_programa!$C$2:$E$59,3,FALSE))</f>
        <v>Propósito 3: Inspirar confianza y legitimidad para vivir sin miedo y ser epicentro de cultura ciudadana, paz y reconciliación</v>
      </c>
      <c r="O219" s="302">
        <v>1672</v>
      </c>
      <c r="P219" s="303"/>
      <c r="Q219" s="304">
        <v>79705458</v>
      </c>
      <c r="R219" s="206" t="s">
        <v>1335</v>
      </c>
      <c r="S219" s="304" t="s">
        <v>363</v>
      </c>
      <c r="T219" s="304"/>
      <c r="U219" s="306"/>
      <c r="V219" s="307"/>
      <c r="W219" s="308">
        <v>22000000</v>
      </c>
      <c r="X219" s="309"/>
      <c r="Y219" s="310"/>
      <c r="Z219" s="308"/>
      <c r="AA219" s="311">
        <f t="shared" si="5"/>
        <v>22000000</v>
      </c>
      <c r="AB219" s="344">
        <v>20350000</v>
      </c>
      <c r="AC219" s="415">
        <v>44449</v>
      </c>
      <c r="AD219" s="312">
        <v>44449</v>
      </c>
      <c r="AE219" s="312">
        <v>44570</v>
      </c>
      <c r="AF219" s="313">
        <v>121</v>
      </c>
      <c r="AG219" s="314"/>
      <c r="AH219" s="315"/>
      <c r="AI219" s="316"/>
      <c r="AJ219" s="314"/>
      <c r="AK219" s="314"/>
      <c r="AL219" s="314"/>
      <c r="AM219" s="313"/>
      <c r="AN219" s="313" t="s">
        <v>1354</v>
      </c>
      <c r="AO219" s="313"/>
      <c r="AP219" s="313"/>
      <c r="AQ219" s="317">
        <f t="shared" si="7"/>
        <v>0.92500000000000004</v>
      </c>
      <c r="AR219" s="318"/>
      <c r="AS219" s="318"/>
      <c r="AT219" s="318"/>
      <c r="AU219" s="318"/>
      <c r="AV219" s="318"/>
      <c r="AW219" s="318"/>
    </row>
    <row r="220" spans="1:49" s="319" customFormat="1" ht="27.9" customHeight="1" x14ac:dyDescent="0.3">
      <c r="A220" s="319">
        <v>1</v>
      </c>
      <c r="B220" s="292" t="s">
        <v>1370</v>
      </c>
      <c r="C220" s="292">
        <v>2021</v>
      </c>
      <c r="D220" s="292" t="s">
        <v>1393</v>
      </c>
      <c r="E220" s="293" t="s">
        <v>1415</v>
      </c>
      <c r="F220" s="294" t="s">
        <v>90</v>
      </c>
      <c r="G220" s="295" t="s">
        <v>29</v>
      </c>
      <c r="H220" s="296" t="s">
        <v>111</v>
      </c>
      <c r="I220" s="297" t="s">
        <v>1437</v>
      </c>
      <c r="J220" s="144" t="s">
        <v>85</v>
      </c>
      <c r="K220" s="299" t="s">
        <v>268</v>
      </c>
      <c r="L220" s="300">
        <v>21</v>
      </c>
      <c r="M220" s="301" t="str">
        <f>IF(ISERROR(VLOOKUP(L220,Proposito_programa!$C$2:$E$59,2,FALSE))," ",VLOOKUP(L220,Proposito_programa!$C$2:$E$59,2,FALSE))</f>
        <v>Creación y vida cotidiana: Apropiación ciudadana del arte, la cultura y el patrimonio, para la democracia cultural</v>
      </c>
      <c r="N220" s="301" t="str">
        <f>IF(ISERROR(VLOOKUP(L220,Proposito_programa!$C$2:$E$59,3,FALSE))," ",VLOOKUP(L220,Proposito_programa!$C$2:$E$59,3,FALSE))</f>
        <v>Propósito 1: Hacer un nuevo contrato social para incrementar la inclusión social, productiva y política</v>
      </c>
      <c r="O220" s="302">
        <v>1633</v>
      </c>
      <c r="P220" s="303"/>
      <c r="Q220" s="304">
        <v>11336536</v>
      </c>
      <c r="R220" s="206" t="s">
        <v>1336</v>
      </c>
      <c r="S220" s="304" t="s">
        <v>363</v>
      </c>
      <c r="T220" s="304"/>
      <c r="U220" s="306"/>
      <c r="V220" s="307"/>
      <c r="W220" s="308">
        <v>18000000</v>
      </c>
      <c r="X220" s="309"/>
      <c r="Y220" s="310"/>
      <c r="Z220" s="308"/>
      <c r="AA220" s="311">
        <f t="shared" si="5"/>
        <v>18000000</v>
      </c>
      <c r="AB220" s="344">
        <v>8700000</v>
      </c>
      <c r="AC220" s="415">
        <v>44441</v>
      </c>
      <c r="AD220" s="312">
        <v>44442</v>
      </c>
      <c r="AE220" s="312">
        <v>44563</v>
      </c>
      <c r="AF220" s="313">
        <v>121</v>
      </c>
      <c r="AG220" s="314"/>
      <c r="AH220" s="315"/>
      <c r="AI220" s="316"/>
      <c r="AJ220" s="314"/>
      <c r="AK220" s="314"/>
      <c r="AL220" s="314"/>
      <c r="AM220" s="313"/>
      <c r="AN220" s="313" t="s">
        <v>1354</v>
      </c>
      <c r="AO220" s="313"/>
      <c r="AP220" s="313"/>
      <c r="AQ220" s="317">
        <f t="shared" si="7"/>
        <v>0.48333333333333334</v>
      </c>
      <c r="AR220" s="318"/>
      <c r="AS220" s="318"/>
      <c r="AT220" s="318"/>
      <c r="AU220" s="318"/>
      <c r="AV220" s="318"/>
      <c r="AW220" s="318"/>
    </row>
    <row r="221" spans="1:49" s="319" customFormat="1" ht="27.9" customHeight="1" x14ac:dyDescent="0.3">
      <c r="A221" s="319">
        <v>1</v>
      </c>
      <c r="B221" s="292" t="s">
        <v>1371</v>
      </c>
      <c r="C221" s="292">
        <v>2021</v>
      </c>
      <c r="D221" s="292" t="s">
        <v>1394</v>
      </c>
      <c r="E221" s="293" t="s">
        <v>1416</v>
      </c>
      <c r="F221" s="294" t="s">
        <v>90</v>
      </c>
      <c r="G221" s="295" t="s">
        <v>29</v>
      </c>
      <c r="H221" s="296" t="s">
        <v>111</v>
      </c>
      <c r="I221" s="297" t="s">
        <v>1438</v>
      </c>
      <c r="J221" s="144" t="s">
        <v>85</v>
      </c>
      <c r="K221" s="299" t="s">
        <v>268</v>
      </c>
      <c r="L221" s="300">
        <v>39</v>
      </c>
      <c r="M221" s="301" t="str">
        <f>IF(ISERROR(VLOOKUP(L221,Proposito_programa!$C$2:$E$59,2,FALSE))," ",VLOOKUP(L221,Proposito_programa!$C$2:$E$59,2,FALSE))</f>
        <v>Bogotá territorio de paz y atención integral a las víctimas del conflicto armado</v>
      </c>
      <c r="N221" s="391" t="str">
        <f>IF(ISERROR(VLOOKUP(L221,[12]Proposito_programa!$C$2:$E$59,3,FALSE))," ",VLOOKUP(L221,[12]Proposito_programa!$C$2:$E$59,3,FALSE))</f>
        <v>Propósito 3: Inspirar confianza y legitimidad para vivir sin miedo y ser epicentro de cultura ciudadana, paz y reconciliación</v>
      </c>
      <c r="O221" s="302">
        <v>1672</v>
      </c>
      <c r="P221" s="303"/>
      <c r="Q221" s="304">
        <v>1014256316</v>
      </c>
      <c r="R221" s="206" t="s">
        <v>1337</v>
      </c>
      <c r="S221" s="304" t="s">
        <v>363</v>
      </c>
      <c r="T221" s="304"/>
      <c r="U221" s="306"/>
      <c r="V221" s="307"/>
      <c r="W221" s="308">
        <v>22000000</v>
      </c>
      <c r="X221" s="309"/>
      <c r="Y221" s="310"/>
      <c r="Z221" s="308"/>
      <c r="AA221" s="311">
        <f t="shared" si="5"/>
        <v>22000000</v>
      </c>
      <c r="AB221" s="344">
        <v>20716666</v>
      </c>
      <c r="AC221" s="415">
        <v>44445</v>
      </c>
      <c r="AD221" s="312">
        <v>44447</v>
      </c>
      <c r="AE221" s="312">
        <v>44568</v>
      </c>
      <c r="AF221" s="313">
        <v>121</v>
      </c>
      <c r="AG221" s="314"/>
      <c r="AH221" s="315"/>
      <c r="AI221" s="316"/>
      <c r="AJ221" s="314"/>
      <c r="AK221" s="314"/>
      <c r="AL221" s="314"/>
      <c r="AM221" s="313"/>
      <c r="AN221" s="313" t="s">
        <v>1354</v>
      </c>
      <c r="AO221" s="313"/>
      <c r="AP221" s="313"/>
      <c r="AQ221" s="317">
        <f t="shared" si="7"/>
        <v>0.94166663636363634</v>
      </c>
      <c r="AR221" s="318"/>
      <c r="AS221" s="318"/>
      <c r="AT221" s="318"/>
      <c r="AU221" s="318"/>
      <c r="AV221" s="318"/>
      <c r="AW221" s="318"/>
    </row>
    <row r="222" spans="1:49" s="319" customFormat="1" ht="27.9" customHeight="1" x14ac:dyDescent="0.3">
      <c r="A222" s="319">
        <v>1</v>
      </c>
      <c r="B222" s="292" t="s">
        <v>1372</v>
      </c>
      <c r="C222" s="292">
        <v>2021</v>
      </c>
      <c r="D222" s="292" t="s">
        <v>1395</v>
      </c>
      <c r="E222" s="293" t="s">
        <v>1417</v>
      </c>
      <c r="F222" s="294" t="s">
        <v>90</v>
      </c>
      <c r="G222" s="295" t="s">
        <v>29</v>
      </c>
      <c r="H222" s="296" t="s">
        <v>111</v>
      </c>
      <c r="I222" s="297" t="s">
        <v>1439</v>
      </c>
      <c r="J222" s="144" t="s">
        <v>85</v>
      </c>
      <c r="K222" s="299" t="s">
        <v>268</v>
      </c>
      <c r="L222" s="300">
        <v>18</v>
      </c>
      <c r="M222" s="301" t="str">
        <f>IF(ISERROR(VLOOKUP(L222,Proposito_programa!$C$2:$E$59,2,FALSE))," ",VLOOKUP(L222,Proposito_programa!$C$2:$E$59,2,FALSE))</f>
        <v>Cierre de brechas para la inclusión productiva urbano rural</v>
      </c>
      <c r="N222" s="301" t="str">
        <f>IF(ISERROR(VLOOKUP(L222,Proposito_programa!$C$2:$E$59,3,FALSE))," ",VLOOKUP(L222,Proposito_programa!$C$2:$E$59,3,FALSE))</f>
        <v>Propósito 1: Hacer un nuevo contrato social para incrementar la inclusión social, productiva y política</v>
      </c>
      <c r="O222" s="302">
        <v>1587</v>
      </c>
      <c r="P222" s="303"/>
      <c r="Q222" s="304">
        <v>20645897</v>
      </c>
      <c r="R222" s="206" t="s">
        <v>1338</v>
      </c>
      <c r="S222" s="304" t="s">
        <v>363</v>
      </c>
      <c r="T222" s="304"/>
      <c r="U222" s="306"/>
      <c r="V222" s="307"/>
      <c r="W222" s="308">
        <v>10400000</v>
      </c>
      <c r="X222" s="309"/>
      <c r="Y222" s="310"/>
      <c r="Z222" s="308"/>
      <c r="AA222" s="311">
        <f t="shared" si="5"/>
        <v>10400000</v>
      </c>
      <c r="AB222" s="344">
        <v>9186667</v>
      </c>
      <c r="AC222" s="415">
        <v>44452</v>
      </c>
      <c r="AD222" s="312">
        <v>44454</v>
      </c>
      <c r="AE222" s="312">
        <v>44575</v>
      </c>
      <c r="AF222" s="313">
        <v>121</v>
      </c>
      <c r="AG222" s="314"/>
      <c r="AH222" s="315"/>
      <c r="AI222" s="316"/>
      <c r="AJ222" s="314"/>
      <c r="AK222" s="314"/>
      <c r="AL222" s="314"/>
      <c r="AM222" s="313"/>
      <c r="AN222" s="313" t="s">
        <v>1354</v>
      </c>
      <c r="AO222" s="313"/>
      <c r="AP222" s="313"/>
      <c r="AQ222" s="317">
        <f t="shared" si="7"/>
        <v>0.88333336538461538</v>
      </c>
      <c r="AR222" s="318"/>
      <c r="AS222" s="318"/>
      <c r="AT222" s="318"/>
      <c r="AU222" s="318"/>
      <c r="AV222" s="318"/>
      <c r="AW222" s="318"/>
    </row>
    <row r="223" spans="1:49" s="319" customFormat="1" ht="27.9" customHeight="1" x14ac:dyDescent="0.3">
      <c r="A223" s="319">
        <v>1</v>
      </c>
      <c r="B223" s="292" t="s">
        <v>1373</v>
      </c>
      <c r="C223" s="292">
        <v>2021</v>
      </c>
      <c r="D223" s="292" t="s">
        <v>1395</v>
      </c>
      <c r="E223" s="293" t="s">
        <v>1417</v>
      </c>
      <c r="F223" s="294" t="s">
        <v>90</v>
      </c>
      <c r="G223" s="295" t="s">
        <v>29</v>
      </c>
      <c r="H223" s="296" t="s">
        <v>111</v>
      </c>
      <c r="I223" s="297" t="s">
        <v>1439</v>
      </c>
      <c r="J223" s="144" t="s">
        <v>85</v>
      </c>
      <c r="K223" s="299" t="s">
        <v>268</v>
      </c>
      <c r="L223" s="300">
        <v>18</v>
      </c>
      <c r="M223" s="301" t="str">
        <f>IF(ISERROR(VLOOKUP(L223,Proposito_programa!$C$2:$E$59,2,FALSE))," ",VLOOKUP(L223,Proposito_programa!$C$2:$E$59,2,FALSE))</f>
        <v>Cierre de brechas para la inclusión productiva urbano rural</v>
      </c>
      <c r="N223" s="301" t="str">
        <f>IF(ISERROR(VLOOKUP(L223,Proposito_programa!$C$2:$E$59,3,FALSE))," ",VLOOKUP(L223,Proposito_programa!$C$2:$E$59,3,FALSE))</f>
        <v>Propósito 1: Hacer un nuevo contrato social para incrementar la inclusión social, productiva y política</v>
      </c>
      <c r="O223" s="302">
        <v>1587</v>
      </c>
      <c r="P223" s="303"/>
      <c r="Q223" s="304">
        <v>1072896239</v>
      </c>
      <c r="R223" s="305" t="s">
        <v>1456</v>
      </c>
      <c r="S223" s="304" t="s">
        <v>363</v>
      </c>
      <c r="T223" s="304"/>
      <c r="U223" s="306"/>
      <c r="V223" s="307"/>
      <c r="W223" s="308">
        <v>10400000</v>
      </c>
      <c r="X223" s="309"/>
      <c r="Y223" s="310"/>
      <c r="Z223" s="308"/>
      <c r="AA223" s="311">
        <f t="shared" si="5"/>
        <v>10400000</v>
      </c>
      <c r="AB223" s="344">
        <v>6846667</v>
      </c>
      <c r="AC223" s="415">
        <v>44452</v>
      </c>
      <c r="AD223" s="312">
        <v>44454</v>
      </c>
      <c r="AE223" s="312">
        <v>44575</v>
      </c>
      <c r="AF223" s="313">
        <v>121</v>
      </c>
      <c r="AG223" s="314"/>
      <c r="AH223" s="315"/>
      <c r="AI223" s="320">
        <v>80161199</v>
      </c>
      <c r="AJ223" s="321" t="s">
        <v>1455</v>
      </c>
      <c r="AK223" s="322">
        <v>44497</v>
      </c>
      <c r="AL223" s="323">
        <v>6673334</v>
      </c>
      <c r="AM223" s="313"/>
      <c r="AN223" s="313" t="s">
        <v>1354</v>
      </c>
      <c r="AO223" s="313"/>
      <c r="AP223" s="313"/>
      <c r="AQ223" s="317">
        <f t="shared" si="7"/>
        <v>0.6583333653846154</v>
      </c>
      <c r="AR223" s="318"/>
      <c r="AS223" s="318"/>
      <c r="AT223" s="318"/>
      <c r="AU223" s="318"/>
      <c r="AV223" s="318"/>
      <c r="AW223" s="318"/>
    </row>
    <row r="224" spans="1:49" s="319" customFormat="1" ht="27.9" customHeight="1" x14ac:dyDescent="0.3">
      <c r="A224" s="319">
        <v>1</v>
      </c>
      <c r="B224" s="292" t="s">
        <v>1374</v>
      </c>
      <c r="C224" s="292">
        <v>2021</v>
      </c>
      <c r="D224" s="292" t="s">
        <v>1396</v>
      </c>
      <c r="E224" s="293" t="s">
        <v>1418</v>
      </c>
      <c r="F224" s="294" t="s">
        <v>90</v>
      </c>
      <c r="G224" s="295" t="s">
        <v>29</v>
      </c>
      <c r="H224" s="296" t="s">
        <v>111</v>
      </c>
      <c r="I224" s="297" t="s">
        <v>1440</v>
      </c>
      <c r="J224" s="144" t="s">
        <v>85</v>
      </c>
      <c r="K224" s="299" t="s">
        <v>268</v>
      </c>
      <c r="L224" s="300">
        <v>48</v>
      </c>
      <c r="M224" s="301" t="str">
        <f>IF(ISERROR(VLOOKUP(L224,Proposito_programa!$C$2:$E$59,2,FALSE))," ",VLOOKUP(L224,Proposito_programa!$C$2:$E$59,2,FALSE))</f>
        <v>Plataforma institucional para la seguridad y justicia</v>
      </c>
      <c r="N224" s="391" t="str">
        <f>IF(ISERROR(VLOOKUP(L224,[12]Proposito_programa!$C$2:$E$59,3,FALSE))," ",VLOOKUP(L224,[12]Proposito_programa!$C$2:$E$59,3,FALSE))</f>
        <v>Propósito 3: Inspirar confianza y legitimidad para vivir sin miedo y ser epicentro de cultura ciudadana, paz y reconciliación</v>
      </c>
      <c r="O224" s="302">
        <v>1683</v>
      </c>
      <c r="P224" s="303"/>
      <c r="Q224" s="304">
        <v>13706284</v>
      </c>
      <c r="R224" s="206" t="s">
        <v>1339</v>
      </c>
      <c r="S224" s="304" t="s">
        <v>363</v>
      </c>
      <c r="T224" s="304"/>
      <c r="U224" s="306"/>
      <c r="V224" s="307"/>
      <c r="W224" s="308">
        <v>22000000</v>
      </c>
      <c r="X224" s="309"/>
      <c r="Y224" s="310"/>
      <c r="Z224" s="308"/>
      <c r="AA224" s="311">
        <f t="shared" si="5"/>
        <v>22000000</v>
      </c>
      <c r="AB224" s="344">
        <v>13016666</v>
      </c>
      <c r="AC224" s="415">
        <v>44455</v>
      </c>
      <c r="AD224" s="312">
        <v>44459</v>
      </c>
      <c r="AE224" s="312">
        <v>44580</v>
      </c>
      <c r="AF224" s="313">
        <v>121</v>
      </c>
      <c r="AG224" s="314"/>
      <c r="AH224" s="315"/>
      <c r="AI224" s="316"/>
      <c r="AJ224" s="314"/>
      <c r="AK224" s="314"/>
      <c r="AL224" s="314"/>
      <c r="AM224" s="313"/>
      <c r="AN224" s="313" t="s">
        <v>1354</v>
      </c>
      <c r="AO224" s="313"/>
      <c r="AP224" s="313"/>
      <c r="AQ224" s="317">
        <f t="shared" si="7"/>
        <v>0.59166663636363637</v>
      </c>
      <c r="AR224" s="318"/>
      <c r="AS224" s="318"/>
      <c r="AT224" s="318"/>
      <c r="AU224" s="318"/>
      <c r="AV224" s="318"/>
      <c r="AW224" s="318"/>
    </row>
    <row r="225" spans="1:49" s="319" customFormat="1" ht="27.9" customHeight="1" x14ac:dyDescent="0.3">
      <c r="A225" s="319">
        <v>1</v>
      </c>
      <c r="B225" s="292" t="s">
        <v>1375</v>
      </c>
      <c r="C225" s="292">
        <v>2021</v>
      </c>
      <c r="D225" s="292" t="s">
        <v>1397</v>
      </c>
      <c r="E225" s="293" t="s">
        <v>1419</v>
      </c>
      <c r="F225" s="294" t="s">
        <v>90</v>
      </c>
      <c r="G225" s="295" t="s">
        <v>29</v>
      </c>
      <c r="H225" s="296" t="s">
        <v>111</v>
      </c>
      <c r="I225" s="297" t="s">
        <v>1441</v>
      </c>
      <c r="J225" s="144" t="s">
        <v>85</v>
      </c>
      <c r="K225" s="299" t="s">
        <v>268</v>
      </c>
      <c r="L225" s="300">
        <v>19</v>
      </c>
      <c r="M225" s="301" t="str">
        <f>IF(ISERROR(VLOOKUP(L225,Proposito_programa!$C$2:$E$59,2,FALSE))," ",VLOOKUP(L225,Proposito_programa!$C$2:$E$59,2,FALSE))</f>
        <v>Vivienda y entornos dignos en el territorio urbano y rural</v>
      </c>
      <c r="N225" s="301" t="str">
        <f>IF(ISERROR(VLOOKUP(L225,Proposito_programa!$C$2:$E$59,3,FALSE))," ",VLOOKUP(L225,Proposito_programa!$C$2:$E$59,3,FALSE))</f>
        <v>Propósito 1: Hacer un nuevo contrato social para incrementar la inclusión social, productiva y política</v>
      </c>
      <c r="O225" s="302">
        <v>1589</v>
      </c>
      <c r="P225" s="303"/>
      <c r="Q225" s="304">
        <v>1018477511</v>
      </c>
      <c r="R225" s="206" t="s">
        <v>1340</v>
      </c>
      <c r="S225" s="304" t="s">
        <v>363</v>
      </c>
      <c r="T225" s="304"/>
      <c r="U225" s="306"/>
      <c r="V225" s="307"/>
      <c r="W225" s="308">
        <v>13095000</v>
      </c>
      <c r="X225" s="309"/>
      <c r="Y225" s="310"/>
      <c r="Z225" s="308"/>
      <c r="AA225" s="311">
        <f t="shared" si="5"/>
        <v>13095000</v>
      </c>
      <c r="AB225" s="344">
        <v>10767000</v>
      </c>
      <c r="AC225" s="415">
        <v>44455</v>
      </c>
      <c r="AD225" s="312">
        <v>44456</v>
      </c>
      <c r="AE225" s="312">
        <v>44546</v>
      </c>
      <c r="AF225" s="313">
        <v>90</v>
      </c>
      <c r="AG225" s="314"/>
      <c r="AH225" s="315"/>
      <c r="AI225" s="316"/>
      <c r="AJ225" s="314"/>
      <c r="AK225" s="314"/>
      <c r="AL225" s="314"/>
      <c r="AM225" s="313"/>
      <c r="AN225" s="313"/>
      <c r="AO225" s="313" t="s">
        <v>1354</v>
      </c>
      <c r="AP225" s="313"/>
      <c r="AQ225" s="317">
        <f t="shared" si="7"/>
        <v>0.82222222222222219</v>
      </c>
      <c r="AR225" s="318"/>
      <c r="AS225" s="318"/>
      <c r="AT225" s="318"/>
      <c r="AU225" s="318"/>
      <c r="AV225" s="318"/>
      <c r="AW225" s="318"/>
    </row>
    <row r="226" spans="1:49" s="319" customFormat="1" ht="27.9" customHeight="1" x14ac:dyDescent="0.3">
      <c r="A226" s="319">
        <v>1</v>
      </c>
      <c r="B226" s="292" t="s">
        <v>1376</v>
      </c>
      <c r="C226" s="292">
        <v>2021</v>
      </c>
      <c r="D226" s="292" t="s">
        <v>1398</v>
      </c>
      <c r="E226" s="293" t="s">
        <v>1420</v>
      </c>
      <c r="F226" s="294" t="s">
        <v>90</v>
      </c>
      <c r="G226" s="295" t="s">
        <v>29</v>
      </c>
      <c r="H226" s="296" t="s">
        <v>111</v>
      </c>
      <c r="I226" s="297" t="s">
        <v>1061</v>
      </c>
      <c r="J226" s="144" t="s">
        <v>85</v>
      </c>
      <c r="K226" s="299" t="s">
        <v>268</v>
      </c>
      <c r="L226" s="300">
        <v>48</v>
      </c>
      <c r="M226" s="301" t="str">
        <f>IF(ISERROR(VLOOKUP(L226,Proposito_programa!$C$2:$E$59,2,FALSE))," ",VLOOKUP(L226,Proposito_programa!$C$2:$E$59,2,FALSE))</f>
        <v>Plataforma institucional para la seguridad y justicia</v>
      </c>
      <c r="N226" s="391" t="str">
        <f>IF(ISERROR(VLOOKUP(L226,[12]Proposito_programa!$C$2:$E$59,3,FALSE))," ",VLOOKUP(L226,[12]Proposito_programa!$C$2:$E$59,3,FALSE))</f>
        <v>Propósito 3: Inspirar confianza y legitimidad para vivir sin miedo y ser epicentro de cultura ciudadana, paz y reconciliación</v>
      </c>
      <c r="O226" s="302">
        <v>1683</v>
      </c>
      <c r="P226" s="303"/>
      <c r="Q226" s="304">
        <v>1023029369</v>
      </c>
      <c r="R226" s="206" t="s">
        <v>1341</v>
      </c>
      <c r="S226" s="304" t="s">
        <v>363</v>
      </c>
      <c r="T226" s="304"/>
      <c r="U226" s="306"/>
      <c r="V226" s="307"/>
      <c r="W226" s="308">
        <v>22000000</v>
      </c>
      <c r="X226" s="309"/>
      <c r="Y226" s="310"/>
      <c r="Z226" s="308"/>
      <c r="AA226" s="311">
        <f t="shared" si="5"/>
        <v>22000000</v>
      </c>
      <c r="AB226" s="344">
        <v>12650000</v>
      </c>
      <c r="AC226" s="415">
        <v>44460</v>
      </c>
      <c r="AD226" s="312">
        <v>44461</v>
      </c>
      <c r="AE226" s="312">
        <v>44582</v>
      </c>
      <c r="AF226" s="313">
        <v>121</v>
      </c>
      <c r="AG226" s="314"/>
      <c r="AH226" s="315"/>
      <c r="AI226" s="316"/>
      <c r="AJ226" s="314"/>
      <c r="AK226" s="314"/>
      <c r="AL226" s="314"/>
      <c r="AM226" s="313"/>
      <c r="AN226" s="313" t="s">
        <v>1354</v>
      </c>
      <c r="AO226" s="313"/>
      <c r="AP226" s="313"/>
      <c r="AQ226" s="317">
        <f t="shared" si="7"/>
        <v>0.57499999999999996</v>
      </c>
      <c r="AR226" s="318"/>
      <c r="AS226" s="318"/>
      <c r="AT226" s="318"/>
      <c r="AU226" s="318"/>
      <c r="AV226" s="318"/>
      <c r="AW226" s="318"/>
    </row>
    <row r="227" spans="1:49" s="319" customFormat="1" ht="27.9" customHeight="1" x14ac:dyDescent="0.3">
      <c r="A227" s="319">
        <v>1</v>
      </c>
      <c r="B227" s="292" t="s">
        <v>1575</v>
      </c>
      <c r="C227" s="292">
        <v>2021</v>
      </c>
      <c r="D227" s="292" t="s">
        <v>1457</v>
      </c>
      <c r="E227" s="293" t="s">
        <v>1458</v>
      </c>
      <c r="F227" s="294" t="s">
        <v>88</v>
      </c>
      <c r="G227" s="295" t="s">
        <v>89</v>
      </c>
      <c r="H227" s="296" t="s">
        <v>98</v>
      </c>
      <c r="I227" s="297" t="s">
        <v>1459</v>
      </c>
      <c r="J227" s="298" t="s">
        <v>84</v>
      </c>
      <c r="K227" s="299" t="s">
        <v>268</v>
      </c>
      <c r="L227" s="300" t="s">
        <v>115</v>
      </c>
      <c r="M227" s="301"/>
      <c r="N227" s="301"/>
      <c r="O227" s="302"/>
      <c r="P227" s="303">
        <v>7</v>
      </c>
      <c r="Q227" s="304">
        <v>830070987</v>
      </c>
      <c r="R227" s="206" t="s">
        <v>1277</v>
      </c>
      <c r="S227" s="304" t="s">
        <v>364</v>
      </c>
      <c r="T227" s="304"/>
      <c r="U227" s="306"/>
      <c r="V227" s="307"/>
      <c r="W227" s="308">
        <v>126627859</v>
      </c>
      <c r="X227" s="309"/>
      <c r="Y227" s="310"/>
      <c r="Z227" s="308"/>
      <c r="AA227" s="311">
        <f t="shared" si="5"/>
        <v>126627859</v>
      </c>
      <c r="AB227" s="344">
        <v>0</v>
      </c>
      <c r="AC227" s="415">
        <v>44462</v>
      </c>
      <c r="AD227" s="312">
        <v>44467</v>
      </c>
      <c r="AE227" s="312">
        <v>44678</v>
      </c>
      <c r="AF227" s="313">
        <v>211</v>
      </c>
      <c r="AG227" s="314"/>
      <c r="AH227" s="315"/>
      <c r="AI227" s="316"/>
      <c r="AJ227" s="314"/>
      <c r="AK227" s="314"/>
      <c r="AL227" s="314"/>
      <c r="AM227" s="313"/>
      <c r="AN227" s="313" t="s">
        <v>1354</v>
      </c>
      <c r="AO227" s="313"/>
      <c r="AP227" s="313"/>
      <c r="AQ227" s="317">
        <f t="shared" si="7"/>
        <v>0</v>
      </c>
      <c r="AR227" s="318"/>
      <c r="AS227" s="318"/>
      <c r="AT227" s="318"/>
      <c r="AU227" s="318"/>
      <c r="AV227" s="318"/>
      <c r="AW227" s="318"/>
    </row>
    <row r="228" spans="1:49" s="319" customFormat="1" ht="27.9" customHeight="1" x14ac:dyDescent="0.3">
      <c r="A228" s="319">
        <v>1</v>
      </c>
      <c r="B228" s="292" t="s">
        <v>1377</v>
      </c>
      <c r="C228" s="292">
        <v>2021</v>
      </c>
      <c r="D228" s="292" t="s">
        <v>1399</v>
      </c>
      <c r="E228" s="293" t="s">
        <v>1421</v>
      </c>
      <c r="F228" s="294" t="s">
        <v>90</v>
      </c>
      <c r="G228" s="295" t="s">
        <v>29</v>
      </c>
      <c r="H228" s="296" t="s">
        <v>111</v>
      </c>
      <c r="I228" s="297" t="s">
        <v>1436</v>
      </c>
      <c r="J228" s="144" t="s">
        <v>85</v>
      </c>
      <c r="K228" s="299" t="s">
        <v>268</v>
      </c>
      <c r="L228" s="300">
        <v>39</v>
      </c>
      <c r="M228" s="301" t="str">
        <f>IF(ISERROR(VLOOKUP(L228,Proposito_programa!$C$2:$E$59,2,FALSE))," ",VLOOKUP(L228,Proposito_programa!$C$2:$E$59,2,FALSE))</f>
        <v>Bogotá territorio de paz y atención integral a las víctimas del conflicto armado</v>
      </c>
      <c r="N228" s="391" t="str">
        <f>IF(ISERROR(VLOOKUP(L228,[12]Proposito_programa!$C$2:$E$59,3,FALSE))," ",VLOOKUP(L228,[12]Proposito_programa!$C$2:$E$59,3,FALSE))</f>
        <v>Propósito 3: Inspirar confianza y legitimidad para vivir sin miedo y ser epicentro de cultura ciudadana, paz y reconciliación</v>
      </c>
      <c r="O228" s="302">
        <v>1672</v>
      </c>
      <c r="P228" s="303"/>
      <c r="Q228" s="304">
        <v>1030609055</v>
      </c>
      <c r="R228" s="206" t="s">
        <v>1342</v>
      </c>
      <c r="S228" s="304" t="s">
        <v>363</v>
      </c>
      <c r="T228" s="304"/>
      <c r="U228" s="306"/>
      <c r="V228" s="307"/>
      <c r="W228" s="308">
        <v>16500000</v>
      </c>
      <c r="X228" s="309"/>
      <c r="Y228" s="310"/>
      <c r="Z228" s="308"/>
      <c r="AA228" s="311">
        <f t="shared" si="5"/>
        <v>16500000</v>
      </c>
      <c r="AB228" s="344">
        <v>16499999</v>
      </c>
      <c r="AC228" s="415">
        <v>44467</v>
      </c>
      <c r="AD228" s="312">
        <v>44468</v>
      </c>
      <c r="AE228" s="312">
        <v>44558</v>
      </c>
      <c r="AF228" s="313">
        <v>90</v>
      </c>
      <c r="AG228" s="314"/>
      <c r="AH228" s="315"/>
      <c r="AI228" s="316"/>
      <c r="AJ228" s="314"/>
      <c r="AK228" s="314"/>
      <c r="AL228" s="314"/>
      <c r="AM228" s="313"/>
      <c r="AN228" s="313"/>
      <c r="AO228" s="313" t="s">
        <v>1354</v>
      </c>
      <c r="AP228" s="313"/>
      <c r="AQ228" s="317">
        <f t="shared" si="7"/>
        <v>0.99999993939393939</v>
      </c>
      <c r="AR228" s="318"/>
      <c r="AS228" s="318"/>
      <c r="AT228" s="318"/>
      <c r="AU228" s="318"/>
      <c r="AV228" s="318"/>
      <c r="AW228" s="318"/>
    </row>
    <row r="229" spans="1:49" s="319" customFormat="1" ht="27.9" customHeight="1" x14ac:dyDescent="0.3">
      <c r="A229" s="319">
        <v>1</v>
      </c>
      <c r="B229" s="292" t="s">
        <v>1561</v>
      </c>
      <c r="C229" s="292">
        <v>2021</v>
      </c>
      <c r="D229" s="292" t="s">
        <v>1559</v>
      </c>
      <c r="E229" s="293" t="s">
        <v>1560</v>
      </c>
      <c r="F229" s="294" t="s">
        <v>48</v>
      </c>
      <c r="G229" s="295" t="s">
        <v>83</v>
      </c>
      <c r="H229" s="296" t="s">
        <v>115</v>
      </c>
      <c r="I229" s="297" t="s">
        <v>1562</v>
      </c>
      <c r="J229" s="144" t="s">
        <v>85</v>
      </c>
      <c r="K229" s="299" t="s">
        <v>268</v>
      </c>
      <c r="L229" s="300">
        <v>49</v>
      </c>
      <c r="M229" s="301" t="str">
        <f>IF(ISERROR(VLOOKUP(L229,Proposito_programa!$C$2:$E$59,2,FALSE))," ",VLOOKUP(L229,Proposito_programa!$C$2:$E$59,2,FALSE))</f>
        <v>Movilidad segura, sostenible y accesible</v>
      </c>
      <c r="N229" s="390" t="str">
        <f>IF(ISERROR(VLOOKUP(L229,[12]Proposito_programa!$C$2:$E$59,3,FALSE))," ",VLOOKUP(L229,[12]Proposito_programa!$C$2:$E$59,3,FALSE))</f>
        <v>Propósito 4: Hacer de Bogotá Región un modelo de movilidad multimodal, incluyente y sostenible</v>
      </c>
      <c r="O229" s="302">
        <v>1688</v>
      </c>
      <c r="P229" s="303">
        <v>4</v>
      </c>
      <c r="Q229" s="304">
        <v>901538309</v>
      </c>
      <c r="R229" s="206" t="s">
        <v>1563</v>
      </c>
      <c r="S229" s="304" t="s">
        <v>366</v>
      </c>
      <c r="T229" s="304">
        <v>830010893</v>
      </c>
      <c r="U229" s="324" t="s">
        <v>1564</v>
      </c>
      <c r="V229" s="307">
        <v>0.05</v>
      </c>
      <c r="W229" s="308">
        <v>562070742</v>
      </c>
      <c r="X229" s="309"/>
      <c r="Y229" s="310"/>
      <c r="Z229" s="308"/>
      <c r="AA229" s="311">
        <f t="shared" si="5"/>
        <v>562070742</v>
      </c>
      <c r="AB229" s="344">
        <v>0</v>
      </c>
      <c r="AC229" s="415">
        <v>44509</v>
      </c>
      <c r="AD229" s="312"/>
      <c r="AE229" s="312"/>
      <c r="AF229" s="313"/>
      <c r="AG229" s="314"/>
      <c r="AH229" s="315"/>
      <c r="AI229" s="316"/>
      <c r="AJ229" s="314"/>
      <c r="AK229" s="314"/>
      <c r="AL229" s="314"/>
      <c r="AM229" s="313" t="s">
        <v>1354</v>
      </c>
      <c r="AN229" s="313"/>
      <c r="AO229" s="313"/>
      <c r="AP229" s="313"/>
      <c r="AQ229" s="317">
        <f t="shared" si="7"/>
        <v>0</v>
      </c>
      <c r="AR229" s="318"/>
      <c r="AS229" s="318"/>
      <c r="AT229" s="318"/>
      <c r="AU229" s="318"/>
      <c r="AV229" s="318"/>
      <c r="AW229" s="318"/>
    </row>
    <row r="230" spans="1:49" s="263" customFormat="1" ht="27.9" customHeight="1" x14ac:dyDescent="0.3">
      <c r="A230" s="263">
        <v>0</v>
      </c>
      <c r="B230" s="138" t="s">
        <v>1561</v>
      </c>
      <c r="C230" s="138">
        <v>2021</v>
      </c>
      <c r="D230" s="138" t="s">
        <v>1559</v>
      </c>
      <c r="E230" s="139" t="s">
        <v>1560</v>
      </c>
      <c r="F230" s="140" t="s">
        <v>48</v>
      </c>
      <c r="G230" s="141" t="s">
        <v>83</v>
      </c>
      <c r="H230" s="142" t="s">
        <v>115</v>
      </c>
      <c r="I230" s="143" t="s">
        <v>1562</v>
      </c>
      <c r="J230" s="144" t="s">
        <v>85</v>
      </c>
      <c r="K230" s="191" t="s">
        <v>268</v>
      </c>
      <c r="L230" s="145">
        <v>49</v>
      </c>
      <c r="M230" s="146" t="str">
        <f>IF(ISERROR(VLOOKUP(L230,Proposito_programa!$C$2:$E$59,2,FALSE))," ",VLOOKUP(L230,Proposito_programa!$C$2:$E$59,2,FALSE))</f>
        <v>Movilidad segura, sostenible y accesible</v>
      </c>
      <c r="N230" s="390" t="str">
        <f>IF(ISERROR(VLOOKUP(L230,[12]Proposito_programa!$C$2:$E$59,3,FALSE))," ",VLOOKUP(L230,[12]Proposito_programa!$C$2:$E$59,3,FALSE))</f>
        <v>Propósito 4: Hacer de Bogotá Región un modelo de movilidad multimodal, incluyente y sostenible</v>
      </c>
      <c r="O230" s="147">
        <v>1688</v>
      </c>
      <c r="P230" s="205">
        <v>4</v>
      </c>
      <c r="Q230" s="149">
        <v>901538309</v>
      </c>
      <c r="R230" s="150" t="s">
        <v>1563</v>
      </c>
      <c r="S230" s="149" t="s">
        <v>366</v>
      </c>
      <c r="T230" s="149">
        <v>901198163</v>
      </c>
      <c r="U230" s="272" t="s">
        <v>1565</v>
      </c>
      <c r="V230" s="152">
        <v>0.45</v>
      </c>
      <c r="W230" s="153"/>
      <c r="X230" s="154"/>
      <c r="Y230" s="155"/>
      <c r="Z230" s="153"/>
      <c r="AA230" s="311"/>
      <c r="AB230" s="344">
        <v>0</v>
      </c>
      <c r="AC230" s="415">
        <v>44509</v>
      </c>
      <c r="AD230" s="157"/>
      <c r="AE230" s="157"/>
      <c r="AF230" s="208"/>
      <c r="AG230" s="262"/>
      <c r="AH230" s="158"/>
      <c r="AI230" s="159"/>
      <c r="AJ230" s="262"/>
      <c r="AK230" s="262"/>
      <c r="AL230" s="262"/>
      <c r="AM230" s="208"/>
      <c r="AN230" s="208"/>
      <c r="AO230" s="208"/>
      <c r="AP230" s="208"/>
      <c r="AQ230" s="160" t="str">
        <f t="shared" si="7"/>
        <v>-</v>
      </c>
      <c r="AR230" s="241"/>
      <c r="AS230" s="241"/>
      <c r="AT230" s="241"/>
      <c r="AU230" s="241"/>
      <c r="AV230" s="241"/>
      <c r="AW230" s="241"/>
    </row>
    <row r="231" spans="1:49" s="263" customFormat="1" ht="27.9" customHeight="1" x14ac:dyDescent="0.3">
      <c r="A231" s="263">
        <v>0</v>
      </c>
      <c r="B231" s="138" t="s">
        <v>1561</v>
      </c>
      <c r="C231" s="138">
        <v>2021</v>
      </c>
      <c r="D231" s="138" t="s">
        <v>1559</v>
      </c>
      <c r="E231" s="139" t="s">
        <v>1560</v>
      </c>
      <c r="F231" s="140" t="s">
        <v>48</v>
      </c>
      <c r="G231" s="141" t="s">
        <v>83</v>
      </c>
      <c r="H231" s="142" t="s">
        <v>115</v>
      </c>
      <c r="I231" s="143" t="s">
        <v>1562</v>
      </c>
      <c r="J231" s="144" t="s">
        <v>85</v>
      </c>
      <c r="K231" s="191" t="s">
        <v>268</v>
      </c>
      <c r="L231" s="145">
        <v>49</v>
      </c>
      <c r="M231" s="146" t="str">
        <f>IF(ISERROR(VLOOKUP(L231,Proposito_programa!$C$2:$E$59,2,FALSE))," ",VLOOKUP(L231,Proposito_programa!$C$2:$E$59,2,FALSE))</f>
        <v>Movilidad segura, sostenible y accesible</v>
      </c>
      <c r="N231" s="390" t="str">
        <f>IF(ISERROR(VLOOKUP(L231,[12]Proposito_programa!$C$2:$E$59,3,FALSE))," ",VLOOKUP(L231,[12]Proposito_programa!$C$2:$E$59,3,FALSE))</f>
        <v>Propósito 4: Hacer de Bogotá Región un modelo de movilidad multimodal, incluyente y sostenible</v>
      </c>
      <c r="O231" s="147">
        <v>1688</v>
      </c>
      <c r="P231" s="205">
        <v>4</v>
      </c>
      <c r="Q231" s="149">
        <v>901538309</v>
      </c>
      <c r="R231" s="150" t="s">
        <v>1563</v>
      </c>
      <c r="S231" s="149" t="s">
        <v>366</v>
      </c>
      <c r="T231" s="149">
        <v>900424306</v>
      </c>
      <c r="U231" s="272" t="s">
        <v>1566</v>
      </c>
      <c r="V231" s="152">
        <v>0.5</v>
      </c>
      <c r="W231" s="153"/>
      <c r="X231" s="154"/>
      <c r="Y231" s="155"/>
      <c r="Z231" s="153"/>
      <c r="AA231" s="311"/>
      <c r="AB231" s="344">
        <v>0</v>
      </c>
      <c r="AC231" s="415">
        <v>44509</v>
      </c>
      <c r="AD231" s="157"/>
      <c r="AE231" s="157"/>
      <c r="AF231" s="208"/>
      <c r="AG231" s="262"/>
      <c r="AH231" s="158"/>
      <c r="AI231" s="159"/>
      <c r="AJ231" s="262"/>
      <c r="AK231" s="262"/>
      <c r="AL231" s="262"/>
      <c r="AM231" s="208"/>
      <c r="AN231" s="208"/>
      <c r="AO231" s="208"/>
      <c r="AP231" s="208"/>
      <c r="AQ231" s="160" t="str">
        <f t="shared" si="7"/>
        <v>-</v>
      </c>
      <c r="AR231" s="241"/>
      <c r="AS231" s="241"/>
      <c r="AT231" s="241"/>
      <c r="AU231" s="241"/>
      <c r="AV231" s="241"/>
      <c r="AW231" s="241"/>
    </row>
    <row r="232" spans="1:49" s="319" customFormat="1" ht="27.9" customHeight="1" x14ac:dyDescent="0.3">
      <c r="A232" s="319">
        <v>1</v>
      </c>
      <c r="B232" s="292" t="s">
        <v>1462</v>
      </c>
      <c r="C232" s="292">
        <v>2021</v>
      </c>
      <c r="D232" s="292" t="s">
        <v>1460</v>
      </c>
      <c r="E232" s="293" t="s">
        <v>1461</v>
      </c>
      <c r="F232" s="294" t="s">
        <v>88</v>
      </c>
      <c r="G232" s="295" t="s">
        <v>91</v>
      </c>
      <c r="H232" s="296" t="s">
        <v>115</v>
      </c>
      <c r="I232" s="297" t="s">
        <v>1463</v>
      </c>
      <c r="J232" s="144" t="s">
        <v>85</v>
      </c>
      <c r="K232" s="299" t="s">
        <v>268</v>
      </c>
      <c r="L232" s="300">
        <v>6</v>
      </c>
      <c r="M232" s="301" t="str">
        <f>IF(ISERROR(VLOOKUP(L232,Proposito_programa!$C$2:$E$59,2,FALSE))," ",VLOOKUP(L232,Proposito_programa!$C$2:$E$59,2,FALSE))</f>
        <v>Sistema Distrital de Cuidado</v>
      </c>
      <c r="N232" s="301" t="str">
        <f>IF(ISERROR(VLOOKUP(L232,Proposito_programa!$C$2:$E$59,3,FALSE))," ",VLOOKUP(L232,Proposito_programa!$C$2:$E$59,3,FALSE))</f>
        <v>Propósito 1: Hacer un nuevo contrato social para incrementar la inclusión social, productiva y política</v>
      </c>
      <c r="O232" s="302">
        <v>1637</v>
      </c>
      <c r="P232" s="303">
        <v>2</v>
      </c>
      <c r="Q232" s="304">
        <v>901023218</v>
      </c>
      <c r="R232" s="206" t="s">
        <v>1334</v>
      </c>
      <c r="S232" s="304" t="s">
        <v>364</v>
      </c>
      <c r="T232" s="304"/>
      <c r="U232" s="306"/>
      <c r="V232" s="307"/>
      <c r="W232" s="308">
        <v>4356000000</v>
      </c>
      <c r="X232" s="309"/>
      <c r="Y232" s="310">
        <v>1</v>
      </c>
      <c r="Z232" s="308">
        <v>648200000</v>
      </c>
      <c r="AA232" s="311">
        <f t="shared" si="5"/>
        <v>5004200000</v>
      </c>
      <c r="AB232" s="344">
        <v>2440894066</v>
      </c>
      <c r="AC232" s="415">
        <v>44469</v>
      </c>
      <c r="AD232" s="312">
        <v>44473</v>
      </c>
      <c r="AE232" s="312">
        <v>44654</v>
      </c>
      <c r="AF232" s="313">
        <v>181</v>
      </c>
      <c r="AG232" s="314"/>
      <c r="AH232" s="315"/>
      <c r="AI232" s="316"/>
      <c r="AJ232" s="314"/>
      <c r="AK232" s="314"/>
      <c r="AL232" s="314"/>
      <c r="AM232" s="313"/>
      <c r="AN232" s="313" t="s">
        <v>1354</v>
      </c>
      <c r="AO232" s="313"/>
      <c r="AP232" s="313"/>
      <c r="AQ232" s="317">
        <f t="shared" si="7"/>
        <v>0.48776908716677991</v>
      </c>
      <c r="AR232" s="318"/>
      <c r="AS232" s="318"/>
      <c r="AT232" s="318"/>
      <c r="AU232" s="318"/>
      <c r="AV232" s="318"/>
      <c r="AW232" s="318"/>
    </row>
    <row r="233" spans="1:49" s="263" customFormat="1" ht="27.9" customHeight="1" x14ac:dyDescent="0.3">
      <c r="A233" s="263">
        <v>0</v>
      </c>
      <c r="B233" s="138" t="s">
        <v>1462</v>
      </c>
      <c r="C233" s="138">
        <v>2021</v>
      </c>
      <c r="D233" s="138" t="s">
        <v>1460</v>
      </c>
      <c r="E233" s="139" t="s">
        <v>1461</v>
      </c>
      <c r="F233" s="140" t="s">
        <v>88</v>
      </c>
      <c r="G233" s="141" t="s">
        <v>91</v>
      </c>
      <c r="H233" s="142" t="s">
        <v>115</v>
      </c>
      <c r="I233" s="143" t="s">
        <v>1463</v>
      </c>
      <c r="J233" s="144" t="s">
        <v>85</v>
      </c>
      <c r="K233" s="191" t="s">
        <v>268</v>
      </c>
      <c r="L233" s="145">
        <v>6</v>
      </c>
      <c r="M233" s="146" t="str">
        <f>IF(ISERROR(VLOOKUP(L233,Proposito_programa!$C$2:$E$59,2,FALSE))," ",VLOOKUP(L233,Proposito_programa!$C$2:$E$59,2,FALSE))</f>
        <v>Sistema Distrital de Cuidado</v>
      </c>
      <c r="N233" s="146" t="str">
        <f>IF(ISERROR(VLOOKUP(L233,Proposito_programa!$C$2:$E$59,3,FALSE))," ",VLOOKUP(L233,Proposito_programa!$C$2:$E$59,3,FALSE))</f>
        <v>Propósito 1: Hacer un nuevo contrato social para incrementar la inclusión social, productiva y política</v>
      </c>
      <c r="O233" s="147">
        <v>1641</v>
      </c>
      <c r="P233" s="205">
        <v>2</v>
      </c>
      <c r="Q233" s="149">
        <v>901023218</v>
      </c>
      <c r="R233" s="150" t="s">
        <v>1334</v>
      </c>
      <c r="S233" s="149" t="s">
        <v>364</v>
      </c>
      <c r="T233" s="149"/>
      <c r="U233" s="151"/>
      <c r="V233" s="152"/>
      <c r="W233" s="153">
        <v>450000000</v>
      </c>
      <c r="X233" s="154"/>
      <c r="Y233" s="155"/>
      <c r="Z233" s="153"/>
      <c r="AA233" s="311">
        <f t="shared" si="5"/>
        <v>450000000</v>
      </c>
      <c r="AB233" s="344">
        <v>159764181</v>
      </c>
      <c r="AC233" s="413">
        <v>44469</v>
      </c>
      <c r="AD233" s="157">
        <v>44473</v>
      </c>
      <c r="AE233" s="157">
        <v>44654</v>
      </c>
      <c r="AF233" s="208">
        <v>181</v>
      </c>
      <c r="AG233" s="262"/>
      <c r="AH233" s="158"/>
      <c r="AI233" s="159"/>
      <c r="AJ233" s="262"/>
      <c r="AK233" s="262"/>
      <c r="AL233" s="262"/>
      <c r="AM233" s="208"/>
      <c r="AN233" s="208" t="s">
        <v>1354</v>
      </c>
      <c r="AO233" s="208"/>
      <c r="AP233" s="208"/>
      <c r="AQ233" s="160">
        <f t="shared" si="7"/>
        <v>0.35503151333333333</v>
      </c>
      <c r="AR233" s="241"/>
      <c r="AS233" s="241"/>
      <c r="AT233" s="241"/>
      <c r="AU233" s="241"/>
      <c r="AV233" s="241"/>
      <c r="AW233" s="241"/>
    </row>
    <row r="234" spans="1:49" s="263" customFormat="1" ht="27.9" customHeight="1" x14ac:dyDescent="0.3">
      <c r="A234" s="263">
        <v>0</v>
      </c>
      <c r="B234" s="138" t="s">
        <v>1462</v>
      </c>
      <c r="C234" s="138">
        <v>2021</v>
      </c>
      <c r="D234" s="138" t="s">
        <v>1460</v>
      </c>
      <c r="E234" s="139" t="s">
        <v>1461</v>
      </c>
      <c r="F234" s="140" t="s">
        <v>88</v>
      </c>
      <c r="G234" s="141" t="s">
        <v>91</v>
      </c>
      <c r="H234" s="142" t="s">
        <v>115</v>
      </c>
      <c r="I234" s="143" t="s">
        <v>1463</v>
      </c>
      <c r="J234" s="144" t="s">
        <v>85</v>
      </c>
      <c r="K234" s="191" t="s">
        <v>268</v>
      </c>
      <c r="L234" s="145">
        <v>20</v>
      </c>
      <c r="M234" s="146" t="str">
        <f>IF(ISERROR(VLOOKUP(L234,Proposito_programa!$C$2:$E$59,2,FALSE))," ",VLOOKUP(L234,Proposito_programa!$C$2:$E$59,2,FALSE))</f>
        <v>Bogotá, referente en cultura, deporte, recreación y actividad física, con parques para el desarrollo y la salud</v>
      </c>
      <c r="N234" s="146" t="str">
        <f>IF(ISERROR(VLOOKUP(L234,Proposito_programa!$C$2:$E$59,3,FALSE))," ",VLOOKUP(L234,Proposito_programa!$C$2:$E$59,3,FALSE))</f>
        <v>Propósito 1: Hacer un nuevo contrato social para incrementar la inclusión social, productiva y política</v>
      </c>
      <c r="O234" s="147">
        <v>1590</v>
      </c>
      <c r="P234" s="205">
        <v>2</v>
      </c>
      <c r="Q234" s="149">
        <v>901023218</v>
      </c>
      <c r="R234" s="150" t="s">
        <v>1334</v>
      </c>
      <c r="S234" s="149" t="s">
        <v>364</v>
      </c>
      <c r="T234" s="149"/>
      <c r="U234" s="151"/>
      <c r="V234" s="152"/>
      <c r="W234" s="153">
        <v>150000000</v>
      </c>
      <c r="X234" s="154"/>
      <c r="Y234" s="155"/>
      <c r="Z234" s="153"/>
      <c r="AA234" s="311">
        <f>+W234+X234+Z234</f>
        <v>150000000</v>
      </c>
      <c r="AB234" s="344">
        <v>64882090</v>
      </c>
      <c r="AC234" s="413">
        <v>44469</v>
      </c>
      <c r="AD234" s="157">
        <v>44473</v>
      </c>
      <c r="AE234" s="157">
        <v>44654</v>
      </c>
      <c r="AF234" s="208">
        <v>181</v>
      </c>
      <c r="AG234" s="262"/>
      <c r="AH234" s="158"/>
      <c r="AI234" s="159"/>
      <c r="AJ234" s="262"/>
      <c r="AK234" s="262"/>
      <c r="AL234" s="262"/>
      <c r="AM234" s="208"/>
      <c r="AN234" s="208" t="s">
        <v>1354</v>
      </c>
      <c r="AO234" s="208"/>
      <c r="AP234" s="208"/>
      <c r="AQ234" s="160">
        <f t="shared" si="7"/>
        <v>0.43254726666666665</v>
      </c>
      <c r="AR234" s="241"/>
      <c r="AS234" s="241"/>
      <c r="AT234" s="241"/>
      <c r="AU234" s="241"/>
      <c r="AV234" s="241"/>
      <c r="AW234" s="241"/>
    </row>
    <row r="235" spans="1:49" s="263" customFormat="1" ht="27.9" customHeight="1" x14ac:dyDescent="0.3">
      <c r="A235" s="263">
        <v>0</v>
      </c>
      <c r="B235" s="138" t="s">
        <v>1462</v>
      </c>
      <c r="C235" s="138">
        <v>2021</v>
      </c>
      <c r="D235" s="138" t="s">
        <v>1460</v>
      </c>
      <c r="E235" s="139" t="s">
        <v>1461</v>
      </c>
      <c r="F235" s="140" t="s">
        <v>88</v>
      </c>
      <c r="G235" s="141" t="s">
        <v>91</v>
      </c>
      <c r="H235" s="142" t="s">
        <v>115</v>
      </c>
      <c r="I235" s="143" t="s">
        <v>1463</v>
      </c>
      <c r="J235" s="144" t="s">
        <v>85</v>
      </c>
      <c r="K235" s="191" t="s">
        <v>268</v>
      </c>
      <c r="L235" s="145">
        <v>28</v>
      </c>
      <c r="M235" s="146" t="str">
        <f>IF(ISERROR(VLOOKUP(L235,Proposito_programa!$C$2:$E$59,2,FALSE))," ",VLOOKUP(L235,Proposito_programa!$C$2:$E$59,2,FALSE))</f>
        <v>Bogotá protectora de sus recursos naturales</v>
      </c>
      <c r="N235" s="146" t="str">
        <f>IF(ISERROR(VLOOKUP(L235,Proposito_programa!$C$2:$E$59,3,FALSE))," ",VLOOKUP(L235,Proposito_programa!$C$2:$E$59,3,FALSE))</f>
        <v>Propósito 2 : Cambiar Nuestros Hábitos de Vida para Reverdecer a Bogotá y Adaptarnos y Mitigar la Crisis Climática</v>
      </c>
      <c r="O235" s="147">
        <v>1648</v>
      </c>
      <c r="P235" s="205">
        <v>2</v>
      </c>
      <c r="Q235" s="149">
        <v>901023218</v>
      </c>
      <c r="R235" s="150" t="s">
        <v>1334</v>
      </c>
      <c r="S235" s="149" t="s">
        <v>364</v>
      </c>
      <c r="T235" s="149"/>
      <c r="U235" s="151"/>
      <c r="V235" s="152"/>
      <c r="W235" s="153">
        <v>48000000</v>
      </c>
      <c r="X235" s="154"/>
      <c r="Y235" s="155"/>
      <c r="Z235" s="153"/>
      <c r="AA235" s="311">
        <f t="shared" si="5"/>
        <v>48000000</v>
      </c>
      <c r="AB235" s="344">
        <v>27041045</v>
      </c>
      <c r="AC235" s="413">
        <v>44469</v>
      </c>
      <c r="AD235" s="157">
        <v>44473</v>
      </c>
      <c r="AE235" s="157">
        <v>44654</v>
      </c>
      <c r="AF235" s="208">
        <v>181</v>
      </c>
      <c r="AG235" s="262"/>
      <c r="AH235" s="158"/>
      <c r="AI235" s="159"/>
      <c r="AJ235" s="262"/>
      <c r="AK235" s="262"/>
      <c r="AL235" s="262"/>
      <c r="AM235" s="208"/>
      <c r="AN235" s="208" t="s">
        <v>1354</v>
      </c>
      <c r="AO235" s="208"/>
      <c r="AP235" s="208"/>
      <c r="AQ235" s="160">
        <f t="shared" si="7"/>
        <v>0.56335510416666668</v>
      </c>
      <c r="AR235" s="241"/>
      <c r="AS235" s="241"/>
      <c r="AT235" s="241"/>
      <c r="AU235" s="241"/>
      <c r="AV235" s="241"/>
      <c r="AW235" s="241"/>
    </row>
    <row r="236" spans="1:49" s="263" customFormat="1" ht="27.9" customHeight="1" x14ac:dyDescent="0.3">
      <c r="A236" s="263">
        <v>0</v>
      </c>
      <c r="B236" s="138" t="s">
        <v>1462</v>
      </c>
      <c r="C236" s="138">
        <v>2021</v>
      </c>
      <c r="D236" s="138" t="s">
        <v>1460</v>
      </c>
      <c r="E236" s="139" t="s">
        <v>1461</v>
      </c>
      <c r="F236" s="140" t="s">
        <v>88</v>
      </c>
      <c r="G236" s="141" t="s">
        <v>91</v>
      </c>
      <c r="H236" s="142" t="s">
        <v>115</v>
      </c>
      <c r="I236" s="143" t="s">
        <v>1463</v>
      </c>
      <c r="J236" s="144" t="s">
        <v>85</v>
      </c>
      <c r="K236" s="191" t="s">
        <v>268</v>
      </c>
      <c r="L236" s="145">
        <v>28</v>
      </c>
      <c r="M236" s="146" t="str">
        <f>IF(ISERROR(VLOOKUP(L236,Proposito_programa!$C$2:$E$59,2,FALSE))," ",VLOOKUP(L236,Proposito_programa!$C$2:$E$59,2,FALSE))</f>
        <v>Bogotá protectora de sus recursos naturales</v>
      </c>
      <c r="N236" s="146" t="str">
        <f>IF(ISERROR(VLOOKUP(L236,Proposito_programa!$C$2:$E$59,3,FALSE))," ",VLOOKUP(L236,Proposito_programa!$C$2:$E$59,3,FALSE))</f>
        <v>Propósito 2 : Cambiar Nuestros Hábitos de Vida para Reverdecer a Bogotá y Adaptarnos y Mitigar la Crisis Climática</v>
      </c>
      <c r="O236" s="147">
        <v>1651</v>
      </c>
      <c r="P236" s="205">
        <v>2</v>
      </c>
      <c r="Q236" s="149">
        <v>901023218</v>
      </c>
      <c r="R236" s="150" t="s">
        <v>1334</v>
      </c>
      <c r="S236" s="149" t="s">
        <v>364</v>
      </c>
      <c r="T236" s="149"/>
      <c r="U236" s="151"/>
      <c r="V236" s="152"/>
      <c r="W236" s="153">
        <v>96000000</v>
      </c>
      <c r="X236" s="154"/>
      <c r="Y236" s="155"/>
      <c r="Z236" s="153"/>
      <c r="AA236" s="311">
        <f t="shared" si="5"/>
        <v>96000000</v>
      </c>
      <c r="AB236" s="344">
        <v>54082090</v>
      </c>
      <c r="AC236" s="413">
        <v>44469</v>
      </c>
      <c r="AD236" s="157">
        <v>44473</v>
      </c>
      <c r="AE236" s="157">
        <v>44654</v>
      </c>
      <c r="AF236" s="208">
        <v>181</v>
      </c>
      <c r="AG236" s="262"/>
      <c r="AH236" s="158"/>
      <c r="AI236" s="159"/>
      <c r="AJ236" s="262"/>
      <c r="AK236" s="262"/>
      <c r="AL236" s="262"/>
      <c r="AM236" s="208"/>
      <c r="AN236" s="208" t="s">
        <v>1354</v>
      </c>
      <c r="AO236" s="208"/>
      <c r="AP236" s="208"/>
      <c r="AQ236" s="160">
        <f t="shared" si="7"/>
        <v>0.56335510416666668</v>
      </c>
      <c r="AR236" s="241"/>
      <c r="AS236" s="241"/>
      <c r="AT236" s="241"/>
      <c r="AU236" s="241"/>
      <c r="AV236" s="241"/>
      <c r="AW236" s="241"/>
    </row>
    <row r="237" spans="1:49" s="263" customFormat="1" ht="31.5" customHeight="1" x14ac:dyDescent="0.3">
      <c r="A237" s="263">
        <v>0</v>
      </c>
      <c r="B237" s="138" t="s">
        <v>1462</v>
      </c>
      <c r="C237" s="138">
        <v>2021</v>
      </c>
      <c r="D237" s="138" t="s">
        <v>1460</v>
      </c>
      <c r="E237" s="139" t="s">
        <v>1461</v>
      </c>
      <c r="F237" s="140" t="s">
        <v>88</v>
      </c>
      <c r="G237" s="141" t="s">
        <v>91</v>
      </c>
      <c r="H237" s="142" t="s">
        <v>115</v>
      </c>
      <c r="I237" s="143" t="s">
        <v>1463</v>
      </c>
      <c r="J237" s="144" t="s">
        <v>85</v>
      </c>
      <c r="K237" s="191" t="s">
        <v>268</v>
      </c>
      <c r="L237" s="145">
        <v>30</v>
      </c>
      <c r="M237" s="146" t="str">
        <f>IF(ISERROR(VLOOKUP(L237,Proposito_programa!$C$2:$E$59,2,FALSE))," ",VLOOKUP(L237,Proposito_programa!$C$2:$E$59,2,FALSE))</f>
        <v>Eficiencia en la atención de emergencias</v>
      </c>
      <c r="N237" s="146" t="str">
        <f>IF(ISERROR(VLOOKUP(L237,Proposito_programa!$C$2:$E$59,3,FALSE))," ",VLOOKUP(L237,Proposito_programa!$C$2:$E$59,3,FALSE))</f>
        <v>Propósito 2 : Cambiar Nuestros Hábitos de Vida para Reverdecer a Bogotá y Adaptarnos y Mitigar la Crisis Climática</v>
      </c>
      <c r="O237" s="147">
        <v>1652</v>
      </c>
      <c r="P237" s="205">
        <v>2</v>
      </c>
      <c r="Q237" s="149">
        <v>901023218</v>
      </c>
      <c r="R237" s="150" t="s">
        <v>1334</v>
      </c>
      <c r="S237" s="149" t="s">
        <v>364</v>
      </c>
      <c r="T237" s="149"/>
      <c r="U237" s="151"/>
      <c r="V237" s="152"/>
      <c r="W237" s="153">
        <v>48000000</v>
      </c>
      <c r="X237" s="154"/>
      <c r="Y237" s="155"/>
      <c r="Z237" s="153"/>
      <c r="AA237" s="311">
        <f t="shared" si="5"/>
        <v>48000000</v>
      </c>
      <c r="AB237" s="344">
        <v>27041045</v>
      </c>
      <c r="AC237" s="413">
        <v>44469</v>
      </c>
      <c r="AD237" s="157">
        <v>44473</v>
      </c>
      <c r="AE237" s="157">
        <v>44654</v>
      </c>
      <c r="AF237" s="208">
        <v>181</v>
      </c>
      <c r="AG237" s="262"/>
      <c r="AH237" s="158"/>
      <c r="AI237" s="159"/>
      <c r="AJ237" s="262"/>
      <c r="AK237" s="262"/>
      <c r="AL237" s="262"/>
      <c r="AM237" s="208"/>
      <c r="AN237" s="208" t="s">
        <v>1354</v>
      </c>
      <c r="AO237" s="208"/>
      <c r="AP237" s="208"/>
      <c r="AQ237" s="160">
        <f t="shared" si="7"/>
        <v>0.56335510416666668</v>
      </c>
      <c r="AR237" s="241"/>
      <c r="AS237" s="241"/>
      <c r="AT237" s="241"/>
      <c r="AU237" s="241"/>
      <c r="AV237" s="241"/>
      <c r="AW237" s="241"/>
    </row>
    <row r="238" spans="1:49" s="263" customFormat="1" ht="27.9" customHeight="1" x14ac:dyDescent="0.3">
      <c r="A238" s="263">
        <v>0</v>
      </c>
      <c r="B238" s="138" t="s">
        <v>1462</v>
      </c>
      <c r="C238" s="138">
        <v>2021</v>
      </c>
      <c r="D238" s="138" t="s">
        <v>1460</v>
      </c>
      <c r="E238" s="139" t="s">
        <v>1461</v>
      </c>
      <c r="F238" s="140" t="s">
        <v>88</v>
      </c>
      <c r="G238" s="141" t="s">
        <v>91</v>
      </c>
      <c r="H238" s="142" t="s">
        <v>115</v>
      </c>
      <c r="I238" s="143" t="s">
        <v>1548</v>
      </c>
      <c r="J238" s="144" t="s">
        <v>85</v>
      </c>
      <c r="K238" s="191" t="s">
        <v>268</v>
      </c>
      <c r="L238" s="145">
        <v>21</v>
      </c>
      <c r="M238" s="146" t="str">
        <f>IF(ISERROR(VLOOKUP(L238,Proposito_programa!$C$2:$E$59,2,FALSE))," ",VLOOKUP(L238,Proposito_programa!$C$2:$E$59,2,FALSE))</f>
        <v>Creación y vida cotidiana: Apropiación ciudadana del arte, la cultura y el patrimonio, para la democracia cultural</v>
      </c>
      <c r="N238" s="146" t="str">
        <f>IF(ISERROR(VLOOKUP(L238,Proposito_programa!$C$2:$E$59,3,FALSE))," ",VLOOKUP(L238,Proposito_programa!$C$2:$E$59,3,FALSE))</f>
        <v>Propósito 1: Hacer un nuevo contrato social para incrementar la inclusión social, productiva y política</v>
      </c>
      <c r="O238" s="147">
        <v>1633</v>
      </c>
      <c r="P238" s="205">
        <v>2</v>
      </c>
      <c r="Q238" s="149">
        <v>901023218</v>
      </c>
      <c r="R238" s="150" t="s">
        <v>1334</v>
      </c>
      <c r="S238" s="149" t="s">
        <v>364</v>
      </c>
      <c r="T238" s="149"/>
      <c r="U238" s="151"/>
      <c r="V238" s="152"/>
      <c r="W238" s="153">
        <v>95655830</v>
      </c>
      <c r="X238" s="154"/>
      <c r="Y238" s="155"/>
      <c r="Z238" s="153"/>
      <c r="AA238" s="311">
        <f>+W238+X238+Z238</f>
        <v>95655830</v>
      </c>
      <c r="AB238" s="344">
        <v>19131166</v>
      </c>
      <c r="AC238" s="413">
        <v>44477</v>
      </c>
      <c r="AD238" s="157">
        <v>44473</v>
      </c>
      <c r="AE238" s="157">
        <v>44654</v>
      </c>
      <c r="AF238" s="208">
        <v>181</v>
      </c>
      <c r="AG238" s="262"/>
      <c r="AH238" s="158"/>
      <c r="AI238" s="159"/>
      <c r="AJ238" s="262"/>
      <c r="AK238" s="262"/>
      <c r="AL238" s="262"/>
      <c r="AM238" s="208"/>
      <c r="AN238" s="208"/>
      <c r="AO238" s="208"/>
      <c r="AP238" s="208"/>
      <c r="AQ238" s="160"/>
      <c r="AR238" s="241"/>
      <c r="AS238" s="241"/>
      <c r="AT238" s="241"/>
      <c r="AU238" s="241"/>
      <c r="AV238" s="241"/>
      <c r="AW238" s="241"/>
    </row>
    <row r="239" spans="1:49" s="319" customFormat="1" ht="40.5" customHeight="1" x14ac:dyDescent="0.3">
      <c r="A239" s="319">
        <v>1</v>
      </c>
      <c r="B239" s="292" t="s">
        <v>1378</v>
      </c>
      <c r="C239" s="292">
        <v>2021</v>
      </c>
      <c r="D239" s="292" t="s">
        <v>1400</v>
      </c>
      <c r="E239" s="293" t="s">
        <v>1422</v>
      </c>
      <c r="F239" s="294" t="s">
        <v>90</v>
      </c>
      <c r="G239" s="295" t="s">
        <v>29</v>
      </c>
      <c r="H239" s="296" t="s">
        <v>111</v>
      </c>
      <c r="I239" s="297" t="s">
        <v>1442</v>
      </c>
      <c r="J239" s="144" t="s">
        <v>85</v>
      </c>
      <c r="K239" s="299" t="s">
        <v>268</v>
      </c>
      <c r="L239" s="300">
        <v>28</v>
      </c>
      <c r="M239" s="301" t="str">
        <f>IF(ISERROR(VLOOKUP(L239,Proposito_programa!$C$2:$E$59,2,FALSE))," ",VLOOKUP(L239,Proposito_programa!$C$2:$E$59,2,FALSE))</f>
        <v>Bogotá protectora de sus recursos naturales</v>
      </c>
      <c r="N239" s="301" t="str">
        <f>IF(ISERROR(VLOOKUP(L239,Proposito_programa!$C$2:$E$59,3,FALSE))," ",VLOOKUP(L239,Proposito_programa!$C$2:$E$59,3,FALSE))</f>
        <v>Propósito 2 : Cambiar Nuestros Hábitos de Vida para Reverdecer a Bogotá y Adaptarnos y Mitigar la Crisis Climática</v>
      </c>
      <c r="O239" s="302">
        <v>1651</v>
      </c>
      <c r="P239" s="303"/>
      <c r="Q239" s="304">
        <v>1014280764</v>
      </c>
      <c r="R239" s="206" t="s">
        <v>1343</v>
      </c>
      <c r="S239" s="304" t="s">
        <v>363</v>
      </c>
      <c r="T239" s="304"/>
      <c r="U239" s="306"/>
      <c r="V239" s="307"/>
      <c r="W239" s="308">
        <v>17460000</v>
      </c>
      <c r="X239" s="309"/>
      <c r="Y239" s="310"/>
      <c r="Z239" s="308"/>
      <c r="AA239" s="311">
        <f t="shared" si="5"/>
        <v>17460000</v>
      </c>
      <c r="AB239" s="344">
        <v>5674500</v>
      </c>
      <c r="AC239" s="415">
        <v>44490</v>
      </c>
      <c r="AD239" s="312">
        <v>44491</v>
      </c>
      <c r="AE239" s="312">
        <v>44613</v>
      </c>
      <c r="AF239" s="313">
        <v>122</v>
      </c>
      <c r="AG239" s="314"/>
      <c r="AH239" s="315"/>
      <c r="AI239" s="316"/>
      <c r="AJ239" s="314"/>
      <c r="AK239" s="314"/>
      <c r="AL239" s="314"/>
      <c r="AM239" s="313"/>
      <c r="AN239" s="313" t="s">
        <v>1354</v>
      </c>
      <c r="AO239" s="313"/>
      <c r="AP239" s="313"/>
      <c r="AQ239" s="317">
        <f t="shared" si="7"/>
        <v>0.32500000000000001</v>
      </c>
      <c r="AR239" s="318"/>
      <c r="AS239" s="318"/>
      <c r="AT239" s="318"/>
      <c r="AU239" s="318"/>
      <c r="AV239" s="318"/>
      <c r="AW239" s="318"/>
    </row>
    <row r="240" spans="1:49" s="319" customFormat="1" ht="41.25" customHeight="1" x14ac:dyDescent="0.3">
      <c r="A240" s="319">
        <v>1</v>
      </c>
      <c r="B240" s="292" t="s">
        <v>1380</v>
      </c>
      <c r="C240" s="292">
        <v>2021</v>
      </c>
      <c r="D240" s="292" t="s">
        <v>1402</v>
      </c>
      <c r="E240" s="293" t="s">
        <v>1424</v>
      </c>
      <c r="F240" s="294" t="s">
        <v>90</v>
      </c>
      <c r="G240" s="295" t="s">
        <v>29</v>
      </c>
      <c r="H240" s="296" t="s">
        <v>111</v>
      </c>
      <c r="I240" s="297" t="s">
        <v>1444</v>
      </c>
      <c r="J240" s="144" t="s">
        <v>85</v>
      </c>
      <c r="K240" s="299" t="s">
        <v>268</v>
      </c>
      <c r="L240" s="300">
        <v>19</v>
      </c>
      <c r="M240" s="301" t="str">
        <f>IF(ISERROR(VLOOKUP(L240,Proposito_programa!$C$2:$E$59,2,FALSE))," ",VLOOKUP(L240,Proposito_programa!$C$2:$E$59,2,FALSE))</f>
        <v>Vivienda y entornos dignos en el territorio urbano y rural</v>
      </c>
      <c r="N240" s="301" t="str">
        <f>IF(ISERROR(VLOOKUP(L240,Proposito_programa!$C$2:$E$59,3,FALSE))," ",VLOOKUP(L240,Proposito_programa!$C$2:$E$59,3,FALSE))</f>
        <v>Propósito 1: Hacer un nuevo contrato social para incrementar la inclusión social, productiva y política</v>
      </c>
      <c r="O240" s="302">
        <v>1589</v>
      </c>
      <c r="P240" s="303"/>
      <c r="Q240" s="304">
        <v>79632427</v>
      </c>
      <c r="R240" s="206" t="s">
        <v>1344</v>
      </c>
      <c r="S240" s="304" t="s">
        <v>363</v>
      </c>
      <c r="T240" s="304"/>
      <c r="U240" s="306"/>
      <c r="V240" s="307"/>
      <c r="W240" s="308">
        <v>5200000</v>
      </c>
      <c r="X240" s="309"/>
      <c r="Y240" s="310"/>
      <c r="Z240" s="308"/>
      <c r="AA240" s="311">
        <f t="shared" si="5"/>
        <v>5200000</v>
      </c>
      <c r="AB240" s="344">
        <v>2600000</v>
      </c>
      <c r="AC240" s="415">
        <v>44491</v>
      </c>
      <c r="AD240" s="312">
        <v>44494</v>
      </c>
      <c r="AE240" s="312">
        <v>44554</v>
      </c>
      <c r="AF240" s="313">
        <v>60</v>
      </c>
      <c r="AG240" s="314"/>
      <c r="AH240" s="315"/>
      <c r="AI240" s="316"/>
      <c r="AJ240" s="314"/>
      <c r="AK240" s="314"/>
      <c r="AL240" s="314"/>
      <c r="AM240" s="313"/>
      <c r="AN240" s="313"/>
      <c r="AO240" s="313" t="s">
        <v>1354</v>
      </c>
      <c r="AP240" s="313"/>
      <c r="AQ240" s="317">
        <f t="shared" si="7"/>
        <v>0.5</v>
      </c>
      <c r="AR240" s="318"/>
      <c r="AS240" s="318"/>
      <c r="AT240" s="318"/>
      <c r="AU240" s="318"/>
      <c r="AV240" s="318"/>
      <c r="AW240" s="318"/>
    </row>
    <row r="241" spans="1:49" s="319" customFormat="1" ht="58.5" customHeight="1" x14ac:dyDescent="0.3">
      <c r="A241" s="319">
        <v>1</v>
      </c>
      <c r="B241" s="292" t="s">
        <v>1381</v>
      </c>
      <c r="C241" s="292">
        <v>2021</v>
      </c>
      <c r="D241" s="292" t="s">
        <v>1403</v>
      </c>
      <c r="E241" s="293" t="s">
        <v>1425</v>
      </c>
      <c r="F241" s="294" t="s">
        <v>90</v>
      </c>
      <c r="G241" s="295" t="s">
        <v>29</v>
      </c>
      <c r="H241" s="296" t="s">
        <v>111</v>
      </c>
      <c r="I241" s="297" t="s">
        <v>1445</v>
      </c>
      <c r="J241" s="144" t="s">
        <v>85</v>
      </c>
      <c r="K241" s="299" t="s">
        <v>268</v>
      </c>
      <c r="L241" s="300">
        <v>57</v>
      </c>
      <c r="M241" s="301" t="str">
        <f>IF(ISERROR(VLOOKUP(L241,Proposito_programa!$C$2:$E$59,2,FALSE))," ",VLOOKUP(L241,Proposito_programa!$C$2:$E$59,2,FALSE))</f>
        <v>Gestión pública local</v>
      </c>
      <c r="N241" s="301" t="str">
        <f>IF(ISERROR(VLOOKUP(L241,Proposito_programa!$C$2:$E$59,3,FALSE))," ",VLOOKUP(L241,Proposito_programa!$C$2:$E$59,3,FALSE))</f>
        <v>Propósito 5: Construir Bogotá - Región con gobierno abierto, transparente y ciudadanía consciente</v>
      </c>
      <c r="O241" s="302">
        <v>1696</v>
      </c>
      <c r="P241" s="303"/>
      <c r="Q241" s="304">
        <v>1013589893</v>
      </c>
      <c r="R241" s="206" t="s">
        <v>1345</v>
      </c>
      <c r="S241" s="304" t="s">
        <v>363</v>
      </c>
      <c r="T241" s="304"/>
      <c r="U241" s="306"/>
      <c r="V241" s="307"/>
      <c r="W241" s="308">
        <v>6600000</v>
      </c>
      <c r="X241" s="309"/>
      <c r="Y241" s="310"/>
      <c r="Z241" s="308"/>
      <c r="AA241" s="311">
        <f t="shared" si="5"/>
        <v>6600000</v>
      </c>
      <c r="AB241" s="344">
        <v>0</v>
      </c>
      <c r="AC241" s="415">
        <v>44490</v>
      </c>
      <c r="AD241" s="312">
        <v>44494</v>
      </c>
      <c r="AE241" s="312">
        <v>44585</v>
      </c>
      <c r="AF241" s="313">
        <v>91</v>
      </c>
      <c r="AG241" s="314"/>
      <c r="AH241" s="315"/>
      <c r="AI241" s="316"/>
      <c r="AJ241" s="314"/>
      <c r="AK241" s="314"/>
      <c r="AL241" s="314"/>
      <c r="AM241" s="313"/>
      <c r="AN241" s="313" t="s">
        <v>1354</v>
      </c>
      <c r="AO241" s="313"/>
      <c r="AP241" s="313"/>
      <c r="AQ241" s="317">
        <f t="shared" si="7"/>
        <v>0</v>
      </c>
      <c r="AR241" s="318"/>
      <c r="AS241" s="318"/>
      <c r="AT241" s="318"/>
      <c r="AU241" s="318"/>
      <c r="AV241" s="318"/>
      <c r="AW241" s="318"/>
    </row>
    <row r="242" spans="1:49" s="319" customFormat="1" ht="38.25" customHeight="1" x14ac:dyDescent="0.3">
      <c r="A242" s="319">
        <v>1</v>
      </c>
      <c r="B242" s="292" t="s">
        <v>1383</v>
      </c>
      <c r="C242" s="292">
        <v>2021</v>
      </c>
      <c r="D242" s="292" t="s">
        <v>1405</v>
      </c>
      <c r="E242" s="293" t="s">
        <v>1427</v>
      </c>
      <c r="F242" s="294" t="s">
        <v>90</v>
      </c>
      <c r="G242" s="295" t="s">
        <v>29</v>
      </c>
      <c r="H242" s="296" t="s">
        <v>111</v>
      </c>
      <c r="I242" s="297" t="s">
        <v>1447</v>
      </c>
      <c r="J242" s="298" t="s">
        <v>84</v>
      </c>
      <c r="K242" s="299" t="s">
        <v>268</v>
      </c>
      <c r="L242" s="300" t="s">
        <v>115</v>
      </c>
      <c r="M242" s="301" t="str">
        <f>IF(ISERROR(VLOOKUP(L242,Proposito_programa!$C$2:$E$59,2,FALSE))," ",VLOOKUP(L242,Proposito_programa!$C$2:$E$59,2,FALSE))</f>
        <v xml:space="preserve"> </v>
      </c>
      <c r="N242" s="301" t="str">
        <f>IF(ISERROR(VLOOKUP(L242,Proposito_programa!$C$2:$E$59,3,FALSE))," ",VLOOKUP(L242,Proposito_programa!$C$2:$E$59,3,FALSE))</f>
        <v xml:space="preserve"> </v>
      </c>
      <c r="O242" s="302"/>
      <c r="P242" s="303"/>
      <c r="Q242" s="304">
        <v>19156526</v>
      </c>
      <c r="R242" s="206" t="s">
        <v>1346</v>
      </c>
      <c r="S242" s="304" t="s">
        <v>363</v>
      </c>
      <c r="T242" s="304"/>
      <c r="U242" s="306"/>
      <c r="V242" s="307"/>
      <c r="W242" s="308">
        <v>10000000</v>
      </c>
      <c r="X242" s="309"/>
      <c r="Y242" s="310"/>
      <c r="Z242" s="308"/>
      <c r="AA242" s="311">
        <f t="shared" si="5"/>
        <v>10000000</v>
      </c>
      <c r="AB242" s="344">
        <v>6000000</v>
      </c>
      <c r="AC242" s="415">
        <v>44497</v>
      </c>
      <c r="AD242" s="312">
        <v>44498</v>
      </c>
      <c r="AE242" s="312">
        <v>44607</v>
      </c>
      <c r="AF242" s="313">
        <v>109</v>
      </c>
      <c r="AG242" s="314"/>
      <c r="AH242" s="315"/>
      <c r="AI242" s="316"/>
      <c r="AJ242" s="314"/>
      <c r="AK242" s="314"/>
      <c r="AL242" s="314"/>
      <c r="AM242" s="313"/>
      <c r="AN242" s="313" t="s">
        <v>1354</v>
      </c>
      <c r="AO242" s="313"/>
      <c r="AP242" s="313"/>
      <c r="AQ242" s="317">
        <f t="shared" si="7"/>
        <v>0.6</v>
      </c>
      <c r="AR242" s="318"/>
      <c r="AS242" s="318"/>
      <c r="AT242" s="318"/>
      <c r="AU242" s="318"/>
      <c r="AV242" s="318"/>
      <c r="AW242" s="318"/>
    </row>
    <row r="243" spans="1:49" s="319" customFormat="1" ht="40.5" customHeight="1" x14ac:dyDescent="0.3">
      <c r="A243" s="319">
        <v>1</v>
      </c>
      <c r="B243" s="292" t="s">
        <v>1389</v>
      </c>
      <c r="C243" s="292">
        <v>2021</v>
      </c>
      <c r="D243" s="292" t="s">
        <v>1411</v>
      </c>
      <c r="E243" s="293" t="s">
        <v>1433</v>
      </c>
      <c r="F243" s="294" t="s">
        <v>90</v>
      </c>
      <c r="G243" s="295" t="s">
        <v>29</v>
      </c>
      <c r="H243" s="296" t="s">
        <v>111</v>
      </c>
      <c r="I243" s="297" t="s">
        <v>1452</v>
      </c>
      <c r="J243" s="144" t="s">
        <v>85</v>
      </c>
      <c r="K243" s="299" t="s">
        <v>268</v>
      </c>
      <c r="L243" s="300">
        <v>6</v>
      </c>
      <c r="M243" s="301" t="str">
        <f>IF(ISERROR(VLOOKUP(L243,Proposito_programa!$C$2:$E$59,2,FALSE))," ",VLOOKUP(L243,Proposito_programa!$C$2:$E$59,2,FALSE))</f>
        <v>Sistema Distrital de Cuidado</v>
      </c>
      <c r="N243" s="301" t="str">
        <f>IF(ISERROR(VLOOKUP(L243,Proposito_programa!$C$2:$E$59,3,FALSE))," ",VLOOKUP(L243,Proposito_programa!$C$2:$E$59,3,FALSE))</f>
        <v>Propósito 1: Hacer un nuevo contrato social para incrementar la inclusión social, productiva y política</v>
      </c>
      <c r="O243" s="302">
        <v>1643</v>
      </c>
      <c r="P243" s="303"/>
      <c r="Q243" s="304">
        <v>1022991460</v>
      </c>
      <c r="R243" s="206" t="s">
        <v>1349</v>
      </c>
      <c r="S243" s="304" t="s">
        <v>363</v>
      </c>
      <c r="T243" s="304"/>
      <c r="U243" s="306"/>
      <c r="V243" s="307"/>
      <c r="W243" s="308">
        <v>14000000</v>
      </c>
      <c r="X243" s="309"/>
      <c r="Y243" s="310"/>
      <c r="Z243" s="308"/>
      <c r="AA243" s="311">
        <f>+W243+X243+Z243</f>
        <v>14000000</v>
      </c>
      <c r="AB243" s="344">
        <v>8400000</v>
      </c>
      <c r="AC243" s="415">
        <v>44524</v>
      </c>
      <c r="AD243" s="312">
        <v>44525</v>
      </c>
      <c r="AE243" s="312">
        <v>44585</v>
      </c>
      <c r="AF243" s="313">
        <v>60</v>
      </c>
      <c r="AG243" s="314"/>
      <c r="AH243" s="315"/>
      <c r="AI243" s="316"/>
      <c r="AJ243" s="314"/>
      <c r="AK243" s="314"/>
      <c r="AL243" s="314"/>
      <c r="AM243" s="313"/>
      <c r="AN243" s="313" t="s">
        <v>1354</v>
      </c>
      <c r="AO243" s="313"/>
      <c r="AP243" s="313"/>
      <c r="AQ243" s="317">
        <f t="shared" si="7"/>
        <v>0.6</v>
      </c>
      <c r="AR243" s="318"/>
      <c r="AS243" s="318"/>
      <c r="AT243" s="318"/>
      <c r="AU243" s="318"/>
      <c r="AV243" s="318"/>
      <c r="AW243" s="318"/>
    </row>
    <row r="244" spans="1:49" s="319" customFormat="1" ht="44.25" customHeight="1" x14ac:dyDescent="0.3">
      <c r="A244" s="319">
        <v>1</v>
      </c>
      <c r="B244" s="292" t="s">
        <v>1390</v>
      </c>
      <c r="C244" s="292">
        <v>2021</v>
      </c>
      <c r="D244" s="292" t="s">
        <v>1412</v>
      </c>
      <c r="E244" s="293" t="s">
        <v>1434</v>
      </c>
      <c r="F244" s="294" t="s">
        <v>100</v>
      </c>
      <c r="G244" s="295" t="s">
        <v>29</v>
      </c>
      <c r="H244" s="296" t="s">
        <v>100</v>
      </c>
      <c r="I244" s="297" t="s">
        <v>1453</v>
      </c>
      <c r="J244" s="144" t="s">
        <v>85</v>
      </c>
      <c r="K244" s="299" t="s">
        <v>268</v>
      </c>
      <c r="L244" s="300">
        <v>6</v>
      </c>
      <c r="M244" s="301" t="str">
        <f>IF(ISERROR(VLOOKUP(L244,Proposito_programa!$C$2:$E$59,2,FALSE))," ",VLOOKUP(L244,Proposito_programa!$C$2:$E$59,2,FALSE))</f>
        <v>Sistema Distrital de Cuidado</v>
      </c>
      <c r="N244" s="301" t="str">
        <f>IF(ISERROR(VLOOKUP(L244,Proposito_programa!$C$2:$E$59,3,FALSE))," ",VLOOKUP(L244,Proposito_programa!$C$2:$E$59,3,FALSE))</f>
        <v>Propósito 1: Hacer un nuevo contrato social para incrementar la inclusión social, productiva y política</v>
      </c>
      <c r="O244" s="302">
        <v>1643</v>
      </c>
      <c r="P244" s="303"/>
      <c r="Q244" s="304">
        <v>900958564</v>
      </c>
      <c r="R244" s="206" t="s">
        <v>1350</v>
      </c>
      <c r="S244" s="304" t="s">
        <v>364</v>
      </c>
      <c r="T244" s="304"/>
      <c r="U244" s="306"/>
      <c r="V244" s="307"/>
      <c r="W244" s="308">
        <v>594957000</v>
      </c>
      <c r="X244" s="309"/>
      <c r="Y244" s="310"/>
      <c r="Z244" s="308"/>
      <c r="AA244" s="311">
        <f>+W244+X244+Z244</f>
        <v>594957000</v>
      </c>
      <c r="AB244" s="344">
        <v>0</v>
      </c>
      <c r="AC244" s="415">
        <v>44512</v>
      </c>
      <c r="AD244" s="312">
        <v>44559</v>
      </c>
      <c r="AE244" s="312">
        <v>44862</v>
      </c>
      <c r="AF244" s="313">
        <v>303</v>
      </c>
      <c r="AG244" s="314"/>
      <c r="AH244" s="315"/>
      <c r="AI244" s="316"/>
      <c r="AJ244" s="314"/>
      <c r="AK244" s="314"/>
      <c r="AL244" s="314"/>
      <c r="AM244" s="313"/>
      <c r="AN244" s="313" t="s">
        <v>1354</v>
      </c>
      <c r="AO244" s="313"/>
      <c r="AP244" s="313"/>
      <c r="AQ244" s="317">
        <f t="shared" si="7"/>
        <v>0</v>
      </c>
      <c r="AR244" s="318"/>
      <c r="AS244" s="318"/>
      <c r="AT244" s="318"/>
      <c r="AU244" s="318"/>
      <c r="AV244" s="318"/>
      <c r="AW244" s="318"/>
    </row>
    <row r="245" spans="1:49" s="263" customFormat="1" ht="48.75" customHeight="1" x14ac:dyDescent="0.3">
      <c r="A245" s="263">
        <v>0</v>
      </c>
      <c r="B245" s="138" t="s">
        <v>1390</v>
      </c>
      <c r="C245" s="138">
        <v>2021</v>
      </c>
      <c r="D245" s="138" t="s">
        <v>1412</v>
      </c>
      <c r="E245" s="139" t="s">
        <v>1434</v>
      </c>
      <c r="F245" s="140" t="s">
        <v>100</v>
      </c>
      <c r="G245" s="141" t="s">
        <v>29</v>
      </c>
      <c r="H245" s="142" t="s">
        <v>100</v>
      </c>
      <c r="I245" s="143" t="s">
        <v>1453</v>
      </c>
      <c r="J245" s="144" t="s">
        <v>85</v>
      </c>
      <c r="K245" s="191" t="s">
        <v>268</v>
      </c>
      <c r="L245" s="145">
        <v>8</v>
      </c>
      <c r="M245" s="146" t="str">
        <f>IF(ISERROR(VLOOKUP(L245,Proposito_programa!$C$2:$E$59,2,FALSE))," ",VLOOKUP(L245,Proposito_programa!$C$2:$E$59,2,FALSE))</f>
        <v>Prevención y atención de maternidad temprana</v>
      </c>
      <c r="N245" s="146" t="str">
        <f>IF(ISERROR(VLOOKUP(L245,Proposito_programa!$C$2:$E$59,3,FALSE))," ",VLOOKUP(L245,Proposito_programa!$C$2:$E$59,3,FALSE))</f>
        <v>Propósito 1: Hacer un nuevo contrato social para incrementar la inclusión social, productiva y política</v>
      </c>
      <c r="O245" s="147">
        <v>1645</v>
      </c>
      <c r="P245" s="205"/>
      <c r="Q245" s="149">
        <v>900958564</v>
      </c>
      <c r="R245" s="150" t="s">
        <v>1350</v>
      </c>
      <c r="S245" s="149" t="s">
        <v>364</v>
      </c>
      <c r="T245" s="149"/>
      <c r="U245" s="151"/>
      <c r="V245" s="152"/>
      <c r="W245" s="153">
        <v>69586000</v>
      </c>
      <c r="X245" s="154"/>
      <c r="Y245" s="155"/>
      <c r="Z245" s="153"/>
      <c r="AA245" s="311">
        <f>+W245+X245+Z245</f>
        <v>69586000</v>
      </c>
      <c r="AB245" s="344">
        <v>0</v>
      </c>
      <c r="AC245" s="413">
        <v>44512</v>
      </c>
      <c r="AD245" s="157">
        <v>44559</v>
      </c>
      <c r="AE245" s="157">
        <v>44862</v>
      </c>
      <c r="AF245" s="208">
        <v>303</v>
      </c>
      <c r="AG245" s="262"/>
      <c r="AH245" s="158"/>
      <c r="AI245" s="159"/>
      <c r="AJ245" s="262"/>
      <c r="AK245" s="262"/>
      <c r="AL245" s="262"/>
      <c r="AM245" s="208"/>
      <c r="AN245" s="208" t="s">
        <v>1354</v>
      </c>
      <c r="AO245" s="208"/>
      <c r="AP245" s="208"/>
      <c r="AQ245" s="160">
        <f t="shared" si="7"/>
        <v>0</v>
      </c>
      <c r="AR245" s="241"/>
      <c r="AS245" s="241"/>
      <c r="AT245" s="241"/>
      <c r="AU245" s="241"/>
      <c r="AV245" s="241"/>
      <c r="AW245" s="241"/>
    </row>
    <row r="246" spans="1:49" s="319" customFormat="1" ht="27.9" customHeight="1" x14ac:dyDescent="0.3">
      <c r="A246" s="319">
        <v>1</v>
      </c>
      <c r="B246" s="292" t="s">
        <v>1384</v>
      </c>
      <c r="C246" s="292">
        <v>2021</v>
      </c>
      <c r="D246" s="292" t="s">
        <v>1406</v>
      </c>
      <c r="E246" s="293" t="s">
        <v>1428</v>
      </c>
      <c r="F246" s="294" t="s">
        <v>88</v>
      </c>
      <c r="G246" s="295" t="s">
        <v>86</v>
      </c>
      <c r="H246" s="296" t="s">
        <v>115</v>
      </c>
      <c r="I246" s="297" t="s">
        <v>1448</v>
      </c>
      <c r="J246" s="144" t="s">
        <v>85</v>
      </c>
      <c r="K246" s="299" t="s">
        <v>268</v>
      </c>
      <c r="L246" s="300">
        <v>49</v>
      </c>
      <c r="M246" s="301" t="str">
        <f>IF(ISERROR(VLOOKUP(L246,Proposito_programa!$C$2:$E$59,2,FALSE))," ",VLOOKUP(L246,Proposito_programa!$C$2:$E$59,2,FALSE))</f>
        <v>Movilidad segura, sostenible y accesible</v>
      </c>
      <c r="N246" s="390" t="str">
        <f>IF(ISERROR(VLOOKUP(L246,[12]Proposito_programa!$C$2:$E$59,3,FALSE))," ",VLOOKUP(L246,[12]Proposito_programa!$C$2:$E$59,3,FALSE))</f>
        <v>Propósito 4: Hacer de Bogotá Región un modelo de movilidad multimodal, incluyente y sostenible</v>
      </c>
      <c r="O246" s="302">
        <v>1688</v>
      </c>
      <c r="P246" s="303">
        <v>3</v>
      </c>
      <c r="Q246" s="304">
        <v>901035950</v>
      </c>
      <c r="R246" s="206" t="s">
        <v>1347</v>
      </c>
      <c r="S246" s="304" t="s">
        <v>364</v>
      </c>
      <c r="T246" s="304"/>
      <c r="U246" s="306"/>
      <c r="V246" s="307"/>
      <c r="W246" s="308">
        <v>8796000</v>
      </c>
      <c r="X246" s="309"/>
      <c r="Y246" s="310"/>
      <c r="Z246" s="308"/>
      <c r="AA246" s="311">
        <f t="shared" si="5"/>
        <v>8796000</v>
      </c>
      <c r="AB246" s="344">
        <v>0</v>
      </c>
      <c r="AC246" s="415">
        <v>44546</v>
      </c>
      <c r="AD246" s="312">
        <v>44522</v>
      </c>
      <c r="AE246" s="312">
        <v>44702</v>
      </c>
      <c r="AF246" s="313">
        <v>180</v>
      </c>
      <c r="AG246" s="314"/>
      <c r="AH246" s="315"/>
      <c r="AI246" s="316"/>
      <c r="AJ246" s="314"/>
      <c r="AK246" s="314"/>
      <c r="AL246" s="314"/>
      <c r="AM246" s="313"/>
      <c r="AN246" s="313" t="s">
        <v>1354</v>
      </c>
      <c r="AO246" s="313"/>
      <c r="AP246" s="313"/>
      <c r="AQ246" s="317">
        <f t="shared" si="7"/>
        <v>0</v>
      </c>
      <c r="AR246" s="318"/>
      <c r="AS246" s="318"/>
      <c r="AT246" s="318"/>
      <c r="AU246" s="318"/>
      <c r="AV246" s="318"/>
      <c r="AW246" s="318"/>
    </row>
    <row r="247" spans="1:49" s="263" customFormat="1" ht="27.9" customHeight="1" x14ac:dyDescent="0.3">
      <c r="A247" s="263">
        <v>0</v>
      </c>
      <c r="B247" s="138" t="s">
        <v>1384</v>
      </c>
      <c r="C247" s="138">
        <v>2021</v>
      </c>
      <c r="D247" s="138" t="s">
        <v>1406</v>
      </c>
      <c r="E247" s="139" t="s">
        <v>1428</v>
      </c>
      <c r="F247" s="140" t="s">
        <v>88</v>
      </c>
      <c r="G247" s="141" t="s">
        <v>86</v>
      </c>
      <c r="H247" s="142" t="s">
        <v>115</v>
      </c>
      <c r="I247" s="143" t="s">
        <v>1448</v>
      </c>
      <c r="J247" s="144" t="s">
        <v>85</v>
      </c>
      <c r="K247" s="191" t="s">
        <v>268</v>
      </c>
      <c r="L247" s="145">
        <v>57</v>
      </c>
      <c r="M247" s="146" t="str">
        <f>IF(ISERROR(VLOOKUP(L247,Proposito_programa!$C$2:$E$59,2,FALSE))," ",VLOOKUP(L247,Proposito_programa!$C$2:$E$59,2,FALSE))</f>
        <v>Gestión pública local</v>
      </c>
      <c r="N247" s="146" t="str">
        <f>IF(ISERROR(VLOOKUP(L247,Proposito_programa!$C$2:$E$59,3,FALSE))," ",VLOOKUP(L247,Proposito_programa!$C$2:$E$59,3,FALSE))</f>
        <v>Propósito 5: Construir Bogotá - Región con gobierno abierto, transparente y ciudadanía consciente</v>
      </c>
      <c r="O247" s="147">
        <v>1696</v>
      </c>
      <c r="P247" s="205">
        <v>3</v>
      </c>
      <c r="Q247" s="149">
        <v>901035950</v>
      </c>
      <c r="R247" s="150" t="s">
        <v>1347</v>
      </c>
      <c r="S247" s="149" t="s">
        <v>364</v>
      </c>
      <c r="T247" s="149"/>
      <c r="U247" s="151"/>
      <c r="V247" s="152"/>
      <c r="W247" s="153">
        <v>5292000</v>
      </c>
      <c r="X247" s="154"/>
      <c r="Y247" s="155"/>
      <c r="Z247" s="153"/>
      <c r="AA247" s="311">
        <f t="shared" si="5"/>
        <v>5292000</v>
      </c>
      <c r="AB247" s="344">
        <v>0</v>
      </c>
      <c r="AC247" s="415">
        <v>44546</v>
      </c>
      <c r="AD247" s="157">
        <v>44522</v>
      </c>
      <c r="AE247" s="157">
        <v>44702</v>
      </c>
      <c r="AF247" s="208">
        <v>180</v>
      </c>
      <c r="AG247" s="262"/>
      <c r="AH247" s="158"/>
      <c r="AI247" s="159"/>
      <c r="AJ247" s="262"/>
      <c r="AK247" s="262"/>
      <c r="AL247" s="262"/>
      <c r="AM247" s="208"/>
      <c r="AN247" s="208" t="s">
        <v>1354</v>
      </c>
      <c r="AO247" s="208"/>
      <c r="AP247" s="208"/>
      <c r="AQ247" s="160">
        <f t="shared" si="7"/>
        <v>0</v>
      </c>
      <c r="AR247" s="241"/>
      <c r="AS247" s="241"/>
      <c r="AT247" s="241"/>
      <c r="AU247" s="241"/>
      <c r="AV247" s="241"/>
      <c r="AW247" s="241"/>
    </row>
    <row r="248" spans="1:49" s="319" customFormat="1" ht="27.9" customHeight="1" x14ac:dyDescent="0.3">
      <c r="A248" s="319">
        <v>1</v>
      </c>
      <c r="B248" s="292" t="s">
        <v>1386</v>
      </c>
      <c r="C248" s="292">
        <v>2021</v>
      </c>
      <c r="D248" s="292" t="s">
        <v>1408</v>
      </c>
      <c r="E248" s="293" t="s">
        <v>1430</v>
      </c>
      <c r="F248" s="294" t="s">
        <v>88</v>
      </c>
      <c r="G248" s="295" t="s">
        <v>89</v>
      </c>
      <c r="H248" s="296" t="s">
        <v>98</v>
      </c>
      <c r="I248" s="297" t="s">
        <v>1450</v>
      </c>
      <c r="J248" s="144" t="s">
        <v>85</v>
      </c>
      <c r="K248" s="299" t="s">
        <v>268</v>
      </c>
      <c r="L248" s="300">
        <v>21</v>
      </c>
      <c r="M248" s="301" t="str">
        <f>IF(ISERROR(VLOOKUP(L248,Proposito_programa!$C$2:$E$59,2,FALSE))," ",VLOOKUP(L248,Proposito_programa!$C$2:$E$59,2,FALSE))</f>
        <v>Creación y vida cotidiana: Apropiación ciudadana del arte, la cultura y el patrimonio, para la democracia cultural</v>
      </c>
      <c r="N248" s="301" t="str">
        <f>IF(ISERROR(VLOOKUP(L248,Proposito_programa!$C$2:$E$59,3,FALSE))," ",VLOOKUP(L248,Proposito_programa!$C$2:$E$59,3,FALSE))</f>
        <v>Propósito 1: Hacer un nuevo contrato social para incrementar la inclusión social, productiva y política</v>
      </c>
      <c r="O248" s="302">
        <v>1633</v>
      </c>
      <c r="P248" s="303">
        <v>3</v>
      </c>
      <c r="Q248" s="304">
        <v>900017592</v>
      </c>
      <c r="R248" s="206" t="s">
        <v>1348</v>
      </c>
      <c r="S248" s="304" t="s">
        <v>364</v>
      </c>
      <c r="T248" s="304"/>
      <c r="U248" s="306"/>
      <c r="V248" s="307"/>
      <c r="W248" s="308">
        <v>248913207</v>
      </c>
      <c r="X248" s="309"/>
      <c r="Y248" s="310">
        <v>1</v>
      </c>
      <c r="Z248" s="308">
        <v>124333333</v>
      </c>
      <c r="AA248" s="311">
        <f>+W248+X248+Z248</f>
        <v>373246540</v>
      </c>
      <c r="AB248" s="344">
        <v>124456603</v>
      </c>
      <c r="AC248" s="415">
        <v>44543</v>
      </c>
      <c r="AD248" s="312">
        <v>44546</v>
      </c>
      <c r="AE248" s="312">
        <v>44607</v>
      </c>
      <c r="AF248" s="313">
        <v>62</v>
      </c>
      <c r="AG248" s="314"/>
      <c r="AH248" s="315"/>
      <c r="AI248" s="316"/>
      <c r="AJ248" s="314"/>
      <c r="AK248" s="314"/>
      <c r="AL248" s="314"/>
      <c r="AM248" s="313"/>
      <c r="AN248" s="313" t="s">
        <v>1354</v>
      </c>
      <c r="AO248" s="313"/>
      <c r="AP248" s="313"/>
      <c r="AQ248" s="317">
        <f t="shared" si="7"/>
        <v>0.33344342053378445</v>
      </c>
      <c r="AR248" s="318"/>
      <c r="AS248" s="318"/>
      <c r="AT248" s="318"/>
      <c r="AU248" s="318"/>
      <c r="AV248" s="318"/>
      <c r="AW248" s="318"/>
    </row>
    <row r="249" spans="1:49" s="319" customFormat="1" ht="27.9" customHeight="1" x14ac:dyDescent="0.3">
      <c r="A249" s="319">
        <v>1</v>
      </c>
      <c r="B249" s="292" t="s">
        <v>1388</v>
      </c>
      <c r="C249" s="292">
        <v>2021</v>
      </c>
      <c r="D249" s="292" t="s">
        <v>1410</v>
      </c>
      <c r="E249" s="293" t="s">
        <v>1432</v>
      </c>
      <c r="F249" s="294" t="s">
        <v>48</v>
      </c>
      <c r="G249" s="295" t="s">
        <v>83</v>
      </c>
      <c r="H249" s="296" t="s">
        <v>115</v>
      </c>
      <c r="I249" s="297" t="s">
        <v>1465</v>
      </c>
      <c r="J249" s="144" t="s">
        <v>85</v>
      </c>
      <c r="K249" s="299" t="s">
        <v>268</v>
      </c>
      <c r="L249" s="300">
        <v>37</v>
      </c>
      <c r="M249" s="301" t="str">
        <f>IF(ISERROR(VLOOKUP(L249,Proposito_programa!$C$2:$E$59,2,FALSE))," ",VLOOKUP(L249,Proposito_programa!$C$2:$E$59,2,FALSE))</f>
        <v>Provisión y mejoramiento de servicios públicos</v>
      </c>
      <c r="N249" s="301" t="str">
        <f>IF(ISERROR(VLOOKUP(L249,Proposito_programa!$C$2:$E$59,3,FALSE))," ",VLOOKUP(L249,Proposito_programa!$C$2:$E$59,3,FALSE))</f>
        <v>Propósito 2 : Cambiar Nuestros Hábitos de Vida para Reverdecer a Bogotá y Adaptarnos y Mitigar la Crisis Climática</v>
      </c>
      <c r="O249" s="302">
        <v>1668</v>
      </c>
      <c r="P249" s="303">
        <v>3</v>
      </c>
      <c r="Q249" s="304">
        <v>9015530603</v>
      </c>
      <c r="R249" s="206" t="s">
        <v>1351</v>
      </c>
      <c r="S249" s="304" t="s">
        <v>366</v>
      </c>
      <c r="T249" s="304">
        <v>79865330</v>
      </c>
      <c r="U249" s="304" t="s">
        <v>1327</v>
      </c>
      <c r="V249" s="307">
        <v>0.5</v>
      </c>
      <c r="W249" s="308">
        <v>297281523</v>
      </c>
      <c r="X249" s="309"/>
      <c r="Y249" s="310"/>
      <c r="Z249" s="308"/>
      <c r="AA249" s="311">
        <f>+W249+X249+Z249</f>
        <v>297281523</v>
      </c>
      <c r="AB249" s="344">
        <v>0</v>
      </c>
      <c r="AC249" s="415">
        <v>44560</v>
      </c>
      <c r="AD249" s="312"/>
      <c r="AE249" s="312"/>
      <c r="AF249" s="313"/>
      <c r="AG249" s="314"/>
      <c r="AH249" s="315"/>
      <c r="AI249" s="316"/>
      <c r="AJ249" s="314"/>
      <c r="AK249" s="314"/>
      <c r="AL249" s="314"/>
      <c r="AM249" s="313" t="s">
        <v>1354</v>
      </c>
      <c r="AN249" s="313"/>
      <c r="AO249" s="313"/>
      <c r="AP249" s="313"/>
      <c r="AQ249" s="317">
        <f t="shared" si="7"/>
        <v>0</v>
      </c>
      <c r="AR249" s="318"/>
      <c r="AS249" s="318"/>
      <c r="AT249" s="318"/>
      <c r="AU249" s="318"/>
      <c r="AV249" s="318"/>
      <c r="AW249" s="318"/>
    </row>
    <row r="250" spans="1:49" s="263" customFormat="1" ht="27.9" customHeight="1" x14ac:dyDescent="0.3">
      <c r="A250" s="263">
        <v>0</v>
      </c>
      <c r="B250" s="138" t="s">
        <v>1388</v>
      </c>
      <c r="C250" s="138">
        <v>2021</v>
      </c>
      <c r="D250" s="138" t="s">
        <v>1410</v>
      </c>
      <c r="E250" s="139" t="s">
        <v>1432</v>
      </c>
      <c r="F250" s="140" t="s">
        <v>48</v>
      </c>
      <c r="G250" s="141" t="s">
        <v>83</v>
      </c>
      <c r="H250" s="142" t="s">
        <v>115</v>
      </c>
      <c r="I250" s="143" t="s">
        <v>1465</v>
      </c>
      <c r="J250" s="144" t="s">
        <v>85</v>
      </c>
      <c r="K250" s="191" t="s">
        <v>268</v>
      </c>
      <c r="L250" s="145">
        <v>37</v>
      </c>
      <c r="M250" s="146" t="str">
        <f>IF(ISERROR(VLOOKUP(L250,Proposito_programa!$C$2:$E$59,2,FALSE))," ",VLOOKUP(L250,Proposito_programa!$C$2:$E$59,2,FALSE))</f>
        <v>Provisión y mejoramiento de servicios públicos</v>
      </c>
      <c r="N250" s="146" t="str">
        <f>IF(ISERROR(VLOOKUP(L250,Proposito_programa!$C$2:$E$59,3,FALSE))," ",VLOOKUP(L250,Proposito_programa!$C$2:$E$59,3,FALSE))</f>
        <v>Propósito 2 : Cambiar Nuestros Hábitos de Vida para Reverdecer a Bogotá y Adaptarnos y Mitigar la Crisis Climática</v>
      </c>
      <c r="O250" s="147">
        <v>1668</v>
      </c>
      <c r="P250" s="205">
        <v>3</v>
      </c>
      <c r="Q250" s="149">
        <v>9015530603</v>
      </c>
      <c r="R250" s="150" t="s">
        <v>1351</v>
      </c>
      <c r="S250" s="149" t="s">
        <v>366</v>
      </c>
      <c r="T250" s="149">
        <v>8300810781</v>
      </c>
      <c r="U250" s="149" t="s">
        <v>1466</v>
      </c>
      <c r="V250" s="152">
        <v>0.5</v>
      </c>
      <c r="W250" s="153"/>
      <c r="X250" s="154"/>
      <c r="Y250" s="155"/>
      <c r="Z250" s="153"/>
      <c r="AA250" s="311"/>
      <c r="AB250" s="344">
        <v>0</v>
      </c>
      <c r="AC250" s="413">
        <v>44560</v>
      </c>
      <c r="AD250" s="157"/>
      <c r="AE250" s="157"/>
      <c r="AF250" s="208"/>
      <c r="AG250" s="262"/>
      <c r="AH250" s="158"/>
      <c r="AI250" s="159"/>
      <c r="AJ250" s="262"/>
      <c r="AK250" s="262"/>
      <c r="AL250" s="262"/>
      <c r="AM250" s="208" t="s">
        <v>1354</v>
      </c>
      <c r="AN250" s="208"/>
      <c r="AO250" s="208"/>
      <c r="AP250" s="208"/>
      <c r="AQ250" s="160" t="str">
        <f t="shared" si="7"/>
        <v>-</v>
      </c>
      <c r="AR250" s="241"/>
      <c r="AS250" s="241"/>
      <c r="AT250" s="241"/>
      <c r="AU250" s="241"/>
      <c r="AV250" s="241"/>
      <c r="AW250" s="241"/>
    </row>
    <row r="251" spans="1:49" s="319" customFormat="1" ht="27.9" customHeight="1" x14ac:dyDescent="0.3">
      <c r="A251" s="319">
        <v>1</v>
      </c>
      <c r="B251" s="292" t="s">
        <v>1379</v>
      </c>
      <c r="C251" s="292">
        <v>2021</v>
      </c>
      <c r="D251" s="292" t="s">
        <v>1401</v>
      </c>
      <c r="E251" s="293" t="s">
        <v>1423</v>
      </c>
      <c r="F251" s="294" t="s">
        <v>88</v>
      </c>
      <c r="G251" s="295" t="s">
        <v>89</v>
      </c>
      <c r="H251" s="296" t="s">
        <v>98</v>
      </c>
      <c r="I251" s="297" t="s">
        <v>1443</v>
      </c>
      <c r="J251" s="144" t="s">
        <v>85</v>
      </c>
      <c r="K251" s="299" t="s">
        <v>268</v>
      </c>
      <c r="L251" s="300">
        <v>1</v>
      </c>
      <c r="M251" s="301" t="str">
        <f>IF(ISERROR(VLOOKUP(L251,Proposito_programa!$C$2:$E$59,2,FALSE))," ",VLOOKUP(L251,Proposito_programa!$C$2:$E$59,2,FALSE))</f>
        <v>Subsidios y transferencias para la equidad</v>
      </c>
      <c r="N251" s="301" t="str">
        <f>IF(ISERROR(VLOOKUP(L251,Proposito_programa!$C$2:$E$59,3,FALSE))," ",VLOOKUP(L251,Proposito_programa!$C$2:$E$59,3,FALSE))</f>
        <v>Propósito 1: Hacer un nuevo contrato social para incrementar la inclusión social, productiva y política</v>
      </c>
      <c r="O251" s="302">
        <v>1583</v>
      </c>
      <c r="P251" s="303">
        <v>3</v>
      </c>
      <c r="Q251" s="304">
        <v>900360948</v>
      </c>
      <c r="R251" s="206" t="s">
        <v>1253</v>
      </c>
      <c r="S251" s="304" t="s">
        <v>364</v>
      </c>
      <c r="T251" s="304"/>
      <c r="U251" s="304"/>
      <c r="V251" s="307"/>
      <c r="W251" s="308">
        <v>59000000</v>
      </c>
      <c r="X251" s="309"/>
      <c r="Y251" s="310"/>
      <c r="Z251" s="308"/>
      <c r="AA251" s="311">
        <f>+W251+X251+Z251</f>
        <v>59000000</v>
      </c>
      <c r="AB251" s="344">
        <v>0</v>
      </c>
      <c r="AC251" s="415">
        <v>44558</v>
      </c>
      <c r="AD251" s="312">
        <v>44566</v>
      </c>
      <c r="AE251" s="312">
        <v>44808</v>
      </c>
      <c r="AF251" s="313">
        <v>242</v>
      </c>
      <c r="AG251" s="314"/>
      <c r="AH251" s="315"/>
      <c r="AI251" s="316"/>
      <c r="AJ251" s="314"/>
      <c r="AK251" s="314"/>
      <c r="AL251" s="314"/>
      <c r="AM251" s="313" t="s">
        <v>1354</v>
      </c>
      <c r="AN251" s="313"/>
      <c r="AO251" s="313"/>
      <c r="AP251" s="313"/>
      <c r="AQ251" s="317">
        <f t="shared" si="7"/>
        <v>0</v>
      </c>
      <c r="AR251" s="318"/>
      <c r="AS251" s="318"/>
      <c r="AT251" s="318"/>
      <c r="AU251" s="318"/>
      <c r="AV251" s="318"/>
      <c r="AW251" s="318"/>
    </row>
    <row r="252" spans="1:49" s="263" customFormat="1" ht="27.9" customHeight="1" x14ac:dyDescent="0.3">
      <c r="A252" s="263">
        <v>0</v>
      </c>
      <c r="B252" s="138" t="s">
        <v>1379</v>
      </c>
      <c r="C252" s="138">
        <v>2021</v>
      </c>
      <c r="D252" s="138" t="s">
        <v>1401</v>
      </c>
      <c r="E252" s="139" t="s">
        <v>1423</v>
      </c>
      <c r="F252" s="140" t="s">
        <v>88</v>
      </c>
      <c r="G252" s="141" t="s">
        <v>89</v>
      </c>
      <c r="H252" s="142" t="s">
        <v>98</v>
      </c>
      <c r="I252" s="143" t="s">
        <v>1443</v>
      </c>
      <c r="J252" s="144" t="s">
        <v>85</v>
      </c>
      <c r="K252" s="220" t="s">
        <v>268</v>
      </c>
      <c r="L252" s="145">
        <v>6</v>
      </c>
      <c r="M252" s="146" t="str">
        <f>IF(ISERROR(VLOOKUP(L252,Proposito_programa!$C$2:$E$59,2,FALSE))," ",VLOOKUP(L252,Proposito_programa!$C$2:$E$59,2,FALSE))</f>
        <v>Sistema Distrital de Cuidado</v>
      </c>
      <c r="N252" s="146" t="str">
        <f>IF(ISERROR(VLOOKUP(L252,Proposito_programa!$C$2:$E$59,3,FALSE))," ",VLOOKUP(L252,Proposito_programa!$C$2:$E$59,3,FALSE))</f>
        <v>Propósito 1: Hacer un nuevo contrato social para incrementar la inclusión social, productiva y política</v>
      </c>
      <c r="O252" s="147">
        <v>1643</v>
      </c>
      <c r="P252" s="148">
        <v>3</v>
      </c>
      <c r="Q252" s="149">
        <v>900360948</v>
      </c>
      <c r="R252" s="150" t="s">
        <v>1253</v>
      </c>
      <c r="S252" s="149" t="s">
        <v>364</v>
      </c>
      <c r="T252" s="149"/>
      <c r="U252" s="149"/>
      <c r="V252" s="152"/>
      <c r="W252" s="153">
        <v>5000000</v>
      </c>
      <c r="X252" s="154"/>
      <c r="Y252" s="155"/>
      <c r="Z252" s="153"/>
      <c r="AA252" s="311">
        <f>+W252+X252+Z252</f>
        <v>5000000</v>
      </c>
      <c r="AB252" s="344">
        <v>0</v>
      </c>
      <c r="AC252" s="413">
        <v>44558</v>
      </c>
      <c r="AD252" s="157"/>
      <c r="AE252" s="157"/>
      <c r="AF252" s="208"/>
      <c r="AG252" s="262"/>
      <c r="AH252" s="158"/>
      <c r="AI252" s="159"/>
      <c r="AJ252" s="262"/>
      <c r="AK252" s="262"/>
      <c r="AL252" s="262"/>
      <c r="AM252" s="208" t="s">
        <v>1354</v>
      </c>
      <c r="AN252" s="208"/>
      <c r="AO252" s="208"/>
      <c r="AP252" s="208"/>
      <c r="AQ252" s="160">
        <f t="shared" si="7"/>
        <v>0</v>
      </c>
      <c r="AR252" s="241"/>
      <c r="AS252" s="241"/>
      <c r="AT252" s="241"/>
      <c r="AU252" s="241"/>
      <c r="AV252" s="241"/>
      <c r="AW252" s="241"/>
    </row>
    <row r="253" spans="1:49" s="263" customFormat="1" ht="27.9" customHeight="1" x14ac:dyDescent="0.3">
      <c r="A253" s="263">
        <v>0</v>
      </c>
      <c r="B253" s="138" t="s">
        <v>1379</v>
      </c>
      <c r="C253" s="138">
        <v>2021</v>
      </c>
      <c r="D253" s="138" t="s">
        <v>1401</v>
      </c>
      <c r="E253" s="139" t="s">
        <v>1423</v>
      </c>
      <c r="F253" s="140" t="s">
        <v>88</v>
      </c>
      <c r="G253" s="141" t="s">
        <v>89</v>
      </c>
      <c r="H253" s="142" t="s">
        <v>98</v>
      </c>
      <c r="I253" s="143" t="s">
        <v>1443</v>
      </c>
      <c r="J253" s="144" t="s">
        <v>85</v>
      </c>
      <c r="K253" s="220" t="s">
        <v>268</v>
      </c>
      <c r="L253" s="145">
        <v>20</v>
      </c>
      <c r="M253" s="146" t="str">
        <f>IF(ISERROR(VLOOKUP(L253,Proposito_programa!$C$2:$E$59,2,FALSE))," ",VLOOKUP(L253,Proposito_programa!$C$2:$E$59,2,FALSE))</f>
        <v>Bogotá, referente en cultura, deporte, recreación y actividad física, con parques para el desarrollo y la salud</v>
      </c>
      <c r="N253" s="146" t="str">
        <f>IF(ISERROR(VLOOKUP(L253,Proposito_programa!$C$2:$E$59,3,FALSE))," ",VLOOKUP(L253,Proposito_programa!$C$2:$E$59,3,FALSE))</f>
        <v>Propósito 1: Hacer un nuevo contrato social para incrementar la inclusión social, productiva y política</v>
      </c>
      <c r="O253" s="147">
        <v>1590</v>
      </c>
      <c r="P253" s="148">
        <v>3</v>
      </c>
      <c r="Q253" s="149">
        <v>900360948</v>
      </c>
      <c r="R253" s="150" t="s">
        <v>1253</v>
      </c>
      <c r="S253" s="149" t="s">
        <v>364</v>
      </c>
      <c r="T253" s="149"/>
      <c r="U253" s="149"/>
      <c r="V253" s="152"/>
      <c r="W253" s="153">
        <v>14573000</v>
      </c>
      <c r="X253" s="154"/>
      <c r="Y253" s="155"/>
      <c r="Z253" s="153"/>
      <c r="AA253" s="311">
        <f t="shared" ref="AA253:AA259" si="8">+W253+X253+Z253</f>
        <v>14573000</v>
      </c>
      <c r="AB253" s="344">
        <v>0</v>
      </c>
      <c r="AC253" s="413">
        <v>44558</v>
      </c>
      <c r="AD253" s="157"/>
      <c r="AE253" s="157"/>
      <c r="AF253" s="208"/>
      <c r="AG253" s="262"/>
      <c r="AH253" s="158"/>
      <c r="AI253" s="159"/>
      <c r="AJ253" s="262"/>
      <c r="AK253" s="262"/>
      <c r="AL253" s="262"/>
      <c r="AM253" s="208" t="s">
        <v>1354</v>
      </c>
      <c r="AN253" s="208"/>
      <c r="AO253" s="208"/>
      <c r="AP253" s="208"/>
      <c r="AQ253" s="160">
        <f t="shared" si="7"/>
        <v>0</v>
      </c>
      <c r="AR253" s="241"/>
      <c r="AS253" s="241"/>
      <c r="AT253" s="241"/>
      <c r="AU253" s="241"/>
      <c r="AV253" s="241"/>
      <c r="AW253" s="241"/>
    </row>
    <row r="254" spans="1:49" s="263" customFormat="1" ht="27.9" customHeight="1" x14ac:dyDescent="0.3">
      <c r="A254" s="263">
        <v>0</v>
      </c>
      <c r="B254" s="138" t="s">
        <v>1379</v>
      </c>
      <c r="C254" s="138">
        <v>2021</v>
      </c>
      <c r="D254" s="138" t="s">
        <v>1401</v>
      </c>
      <c r="E254" s="139" t="s">
        <v>1423</v>
      </c>
      <c r="F254" s="140" t="s">
        <v>88</v>
      </c>
      <c r="G254" s="141" t="s">
        <v>89</v>
      </c>
      <c r="H254" s="142" t="s">
        <v>98</v>
      </c>
      <c r="I254" s="143" t="s">
        <v>1443</v>
      </c>
      <c r="J254" s="144" t="s">
        <v>85</v>
      </c>
      <c r="K254" s="220" t="s">
        <v>268</v>
      </c>
      <c r="L254" s="145">
        <v>23</v>
      </c>
      <c r="M254" s="146" t="str">
        <f>IF(ISERROR(VLOOKUP(L254,Proposito_programa!$C$2:$E$59,2,FALSE))," ",VLOOKUP(L254,Proposito_programa!$C$2:$E$59,2,FALSE))</f>
        <v>Bogotá rural</v>
      </c>
      <c r="N254" s="146" t="str">
        <f>IF(ISERROR(VLOOKUP(L254,Proposito_programa!$C$2:$E$59,3,FALSE))," ",VLOOKUP(L254,Proposito_programa!$C$2:$E$59,3,FALSE))</f>
        <v>Propósito 1: Hacer un nuevo contrato social para incrementar la inclusión social, productiva y política</v>
      </c>
      <c r="O254" s="147">
        <v>1634</v>
      </c>
      <c r="P254" s="148">
        <v>3</v>
      </c>
      <c r="Q254" s="149">
        <v>900360948</v>
      </c>
      <c r="R254" s="150" t="s">
        <v>1253</v>
      </c>
      <c r="S254" s="149" t="s">
        <v>364</v>
      </c>
      <c r="T254" s="149"/>
      <c r="U254" s="149"/>
      <c r="V254" s="152"/>
      <c r="W254" s="153">
        <v>15000000</v>
      </c>
      <c r="X254" s="154"/>
      <c r="Y254" s="155"/>
      <c r="Z254" s="153"/>
      <c r="AA254" s="311">
        <f t="shared" si="8"/>
        <v>15000000</v>
      </c>
      <c r="AB254" s="344">
        <v>0</v>
      </c>
      <c r="AC254" s="413">
        <v>44558</v>
      </c>
      <c r="AD254" s="157"/>
      <c r="AE254" s="157"/>
      <c r="AF254" s="208"/>
      <c r="AG254" s="262"/>
      <c r="AH254" s="158"/>
      <c r="AI254" s="159"/>
      <c r="AJ254" s="262"/>
      <c r="AK254" s="262"/>
      <c r="AL254" s="262"/>
      <c r="AM254" s="208" t="s">
        <v>1354</v>
      </c>
      <c r="AN254" s="208"/>
      <c r="AO254" s="208"/>
      <c r="AP254" s="208"/>
      <c r="AQ254" s="160">
        <f t="shared" si="7"/>
        <v>0</v>
      </c>
      <c r="AR254" s="241"/>
      <c r="AS254" s="241"/>
      <c r="AT254" s="241"/>
      <c r="AU254" s="241"/>
      <c r="AV254" s="241"/>
      <c r="AW254" s="241"/>
    </row>
    <row r="255" spans="1:49" s="263" customFormat="1" ht="27.9" customHeight="1" x14ac:dyDescent="0.3">
      <c r="A255" s="263">
        <v>0</v>
      </c>
      <c r="B255" s="138" t="s">
        <v>1379</v>
      </c>
      <c r="C255" s="138">
        <v>2021</v>
      </c>
      <c r="D255" s="138" t="s">
        <v>1401</v>
      </c>
      <c r="E255" s="139" t="s">
        <v>1423</v>
      </c>
      <c r="F255" s="140" t="s">
        <v>88</v>
      </c>
      <c r="G255" s="141" t="s">
        <v>89</v>
      </c>
      <c r="H255" s="142" t="s">
        <v>98</v>
      </c>
      <c r="I255" s="143" t="s">
        <v>1443</v>
      </c>
      <c r="J255" s="144" t="s">
        <v>85</v>
      </c>
      <c r="K255" s="220" t="s">
        <v>268</v>
      </c>
      <c r="L255" s="145">
        <v>30</v>
      </c>
      <c r="M255" s="146" t="str">
        <f>IF(ISERROR(VLOOKUP(L255,Proposito_programa!$C$2:$E$59,2,FALSE))," ",VLOOKUP(L255,Proposito_programa!$C$2:$E$59,2,FALSE))</f>
        <v>Eficiencia en la atención de emergencias</v>
      </c>
      <c r="N255" s="146" t="str">
        <f>IF(ISERROR(VLOOKUP(L255,Proposito_programa!$C$2:$E$59,3,FALSE))," ",VLOOKUP(L255,Proposito_programa!$C$2:$E$59,3,FALSE))</f>
        <v>Propósito 2 : Cambiar Nuestros Hábitos de Vida para Reverdecer a Bogotá y Adaptarnos y Mitigar la Crisis Climática</v>
      </c>
      <c r="O255" s="147">
        <v>1652</v>
      </c>
      <c r="P255" s="148">
        <v>3</v>
      </c>
      <c r="Q255" s="149">
        <v>900360948</v>
      </c>
      <c r="R255" s="150" t="s">
        <v>1253</v>
      </c>
      <c r="S255" s="149" t="s">
        <v>364</v>
      </c>
      <c r="T255" s="149"/>
      <c r="U255" s="149"/>
      <c r="V255" s="152"/>
      <c r="W255" s="153">
        <v>54000000</v>
      </c>
      <c r="X255" s="154"/>
      <c r="Y255" s="155"/>
      <c r="Z255" s="153"/>
      <c r="AA255" s="311">
        <f t="shared" si="8"/>
        <v>54000000</v>
      </c>
      <c r="AB255" s="344">
        <v>0</v>
      </c>
      <c r="AC255" s="413">
        <v>44558</v>
      </c>
      <c r="AD255" s="157"/>
      <c r="AE255" s="157"/>
      <c r="AF255" s="208"/>
      <c r="AG255" s="262"/>
      <c r="AH255" s="158"/>
      <c r="AI255" s="159"/>
      <c r="AJ255" s="262"/>
      <c r="AK255" s="262"/>
      <c r="AL255" s="262"/>
      <c r="AM255" s="208"/>
      <c r="AN255" s="208"/>
      <c r="AO255" s="208"/>
      <c r="AP255" s="208"/>
      <c r="AQ255" s="160">
        <f t="shared" si="7"/>
        <v>0</v>
      </c>
      <c r="AR255" s="241"/>
      <c r="AS255" s="241"/>
      <c r="AT255" s="241"/>
      <c r="AU255" s="241"/>
      <c r="AV255" s="241"/>
      <c r="AW255" s="241"/>
    </row>
    <row r="256" spans="1:49" s="263" customFormat="1" ht="27.9" customHeight="1" x14ac:dyDescent="0.3">
      <c r="A256" s="263">
        <v>0</v>
      </c>
      <c r="B256" s="138" t="s">
        <v>1379</v>
      </c>
      <c r="C256" s="138">
        <v>2021</v>
      </c>
      <c r="D256" s="138" t="s">
        <v>1401</v>
      </c>
      <c r="E256" s="139" t="s">
        <v>1423</v>
      </c>
      <c r="F256" s="140" t="s">
        <v>88</v>
      </c>
      <c r="G256" s="141" t="s">
        <v>89</v>
      </c>
      <c r="H256" s="142" t="s">
        <v>98</v>
      </c>
      <c r="I256" s="143" t="s">
        <v>1443</v>
      </c>
      <c r="J256" s="144" t="s">
        <v>85</v>
      </c>
      <c r="K256" s="220" t="s">
        <v>268</v>
      </c>
      <c r="L256" s="145">
        <v>39</v>
      </c>
      <c r="M256" s="146" t="str">
        <f>IF(ISERROR(VLOOKUP(L256,Proposito_programa!$C$2:$E$59,2,FALSE))," ",VLOOKUP(L256,Proposito_programa!$C$2:$E$59,2,FALSE))</f>
        <v>Bogotá territorio de paz y atención integral a las víctimas del conflicto armado</v>
      </c>
      <c r="N256" s="391" t="str">
        <f>IF(ISERROR(VLOOKUP(L256,[12]Proposito_programa!$C$2:$E$59,3,FALSE))," ",VLOOKUP(L256,[12]Proposito_programa!$C$2:$E$59,3,FALSE))</f>
        <v>Propósito 3: Inspirar confianza y legitimidad para vivir sin miedo y ser epicentro de cultura ciudadana, paz y reconciliación</v>
      </c>
      <c r="O256" s="147">
        <v>1672</v>
      </c>
      <c r="P256" s="148">
        <v>3</v>
      </c>
      <c r="Q256" s="149">
        <v>900360948</v>
      </c>
      <c r="R256" s="150" t="s">
        <v>1253</v>
      </c>
      <c r="S256" s="149" t="s">
        <v>364</v>
      </c>
      <c r="T256" s="149"/>
      <c r="U256" s="149"/>
      <c r="V256" s="152"/>
      <c r="W256" s="153">
        <v>17000000</v>
      </c>
      <c r="X256" s="154"/>
      <c r="Y256" s="155"/>
      <c r="Z256" s="153"/>
      <c r="AA256" s="311">
        <f t="shared" si="8"/>
        <v>17000000</v>
      </c>
      <c r="AB256" s="344">
        <v>0</v>
      </c>
      <c r="AC256" s="413">
        <v>44558</v>
      </c>
      <c r="AD256" s="157"/>
      <c r="AE256" s="157"/>
      <c r="AF256" s="208"/>
      <c r="AG256" s="262"/>
      <c r="AH256" s="158"/>
      <c r="AI256" s="159"/>
      <c r="AJ256" s="262"/>
      <c r="AK256" s="262"/>
      <c r="AL256" s="262"/>
      <c r="AM256" s="208"/>
      <c r="AN256" s="208"/>
      <c r="AO256" s="208"/>
      <c r="AP256" s="208"/>
      <c r="AQ256" s="160">
        <f t="shared" si="7"/>
        <v>0</v>
      </c>
      <c r="AR256" s="241"/>
      <c r="AS256" s="241"/>
      <c r="AT256" s="241"/>
      <c r="AU256" s="241"/>
      <c r="AV256" s="241"/>
      <c r="AW256" s="241"/>
    </row>
    <row r="257" spans="1:49" s="263" customFormat="1" ht="27.9" customHeight="1" x14ac:dyDescent="0.3">
      <c r="A257" s="263">
        <v>0</v>
      </c>
      <c r="B257" s="138" t="s">
        <v>1379</v>
      </c>
      <c r="C257" s="138">
        <v>2021</v>
      </c>
      <c r="D257" s="138" t="s">
        <v>1401</v>
      </c>
      <c r="E257" s="139" t="s">
        <v>1423</v>
      </c>
      <c r="F257" s="140" t="s">
        <v>88</v>
      </c>
      <c r="G257" s="141" t="s">
        <v>89</v>
      </c>
      <c r="H257" s="142" t="s">
        <v>98</v>
      </c>
      <c r="I257" s="143" t="s">
        <v>1443</v>
      </c>
      <c r="J257" s="144" t="s">
        <v>85</v>
      </c>
      <c r="K257" s="220" t="s">
        <v>268</v>
      </c>
      <c r="L257" s="145">
        <v>40</v>
      </c>
      <c r="M257" s="146" t="str">
        <f>IF(ISERROR(VLOOKUP(L257,Proposito_programa!$C$2:$E$59,2,FALSE))," ",VLOOKUP(L257,Proposito_programa!$C$2:$E$59,2,FALSE))</f>
        <v>Más mujeres viven una vida libre de violencias, se sienten seguras y acceden con confianza al sistema de justicia</v>
      </c>
      <c r="N257" s="391" t="str">
        <f>IF(ISERROR(VLOOKUP(L257,[12]Proposito_programa!$C$2:$E$59,3,FALSE))," ",VLOOKUP(L257,[12]Proposito_programa!$C$2:$E$59,3,FALSE))</f>
        <v>Propósito 3: Inspirar confianza y legitimidad para vivir sin miedo y ser epicentro de cultura ciudadana, paz y reconciliación</v>
      </c>
      <c r="O257" s="147">
        <v>1674</v>
      </c>
      <c r="P257" s="148">
        <v>3</v>
      </c>
      <c r="Q257" s="149">
        <v>900360948</v>
      </c>
      <c r="R257" s="150" t="s">
        <v>1253</v>
      </c>
      <c r="S257" s="149" t="s">
        <v>364</v>
      </c>
      <c r="T257" s="149"/>
      <c r="U257" s="149"/>
      <c r="V257" s="152"/>
      <c r="W257" s="153">
        <v>18500000</v>
      </c>
      <c r="X257" s="154"/>
      <c r="Y257" s="155"/>
      <c r="Z257" s="153"/>
      <c r="AA257" s="311">
        <f t="shared" si="8"/>
        <v>18500000</v>
      </c>
      <c r="AB257" s="344">
        <v>0</v>
      </c>
      <c r="AC257" s="413">
        <v>44558</v>
      </c>
      <c r="AD257" s="157"/>
      <c r="AE257" s="157"/>
      <c r="AF257" s="208"/>
      <c r="AG257" s="262"/>
      <c r="AH257" s="158"/>
      <c r="AI257" s="159"/>
      <c r="AJ257" s="262"/>
      <c r="AK257" s="262"/>
      <c r="AL257" s="262"/>
      <c r="AM257" s="208"/>
      <c r="AN257" s="208"/>
      <c r="AO257" s="208"/>
      <c r="AP257" s="208"/>
      <c r="AQ257" s="160">
        <f t="shared" si="7"/>
        <v>0</v>
      </c>
      <c r="AR257" s="241"/>
      <c r="AS257" s="241"/>
      <c r="AT257" s="241"/>
      <c r="AU257" s="241"/>
      <c r="AV257" s="241"/>
      <c r="AW257" s="241"/>
    </row>
    <row r="258" spans="1:49" s="263" customFormat="1" ht="27.9" customHeight="1" x14ac:dyDescent="0.3">
      <c r="A258" s="263">
        <v>0</v>
      </c>
      <c r="B258" s="138" t="s">
        <v>1379</v>
      </c>
      <c r="C258" s="138">
        <v>2021</v>
      </c>
      <c r="D258" s="138" t="s">
        <v>1401</v>
      </c>
      <c r="E258" s="139" t="s">
        <v>1423</v>
      </c>
      <c r="F258" s="140" t="s">
        <v>88</v>
      </c>
      <c r="G258" s="141" t="s">
        <v>89</v>
      </c>
      <c r="H258" s="142" t="s">
        <v>98</v>
      </c>
      <c r="I258" s="143" t="s">
        <v>1443</v>
      </c>
      <c r="J258" s="144" t="s">
        <v>85</v>
      </c>
      <c r="K258" s="220" t="s">
        <v>268</v>
      </c>
      <c r="L258" s="145">
        <v>48</v>
      </c>
      <c r="M258" s="146" t="str">
        <f>IF(ISERROR(VLOOKUP(L258,Proposito_programa!$C$2:$E$59,2,FALSE))," ",VLOOKUP(L258,Proposito_programa!$C$2:$E$59,2,FALSE))</f>
        <v>Plataforma institucional para la seguridad y justicia</v>
      </c>
      <c r="N258" s="391" t="str">
        <f>IF(ISERROR(VLOOKUP(L258,[12]Proposito_programa!$C$2:$E$59,3,FALSE))," ",VLOOKUP(L258,[12]Proposito_programa!$C$2:$E$59,3,FALSE))</f>
        <v>Propósito 3: Inspirar confianza y legitimidad para vivir sin miedo y ser epicentro de cultura ciudadana, paz y reconciliación</v>
      </c>
      <c r="O258" s="147">
        <v>1683</v>
      </c>
      <c r="P258" s="148">
        <v>3</v>
      </c>
      <c r="Q258" s="149">
        <v>900360948</v>
      </c>
      <c r="R258" s="150" t="s">
        <v>1253</v>
      </c>
      <c r="S258" s="149" t="s">
        <v>364</v>
      </c>
      <c r="T258" s="149"/>
      <c r="U258" s="149"/>
      <c r="V258" s="152"/>
      <c r="W258" s="153">
        <v>13710000</v>
      </c>
      <c r="X258" s="154"/>
      <c r="Y258" s="155"/>
      <c r="Z258" s="153"/>
      <c r="AA258" s="311">
        <f t="shared" si="8"/>
        <v>13710000</v>
      </c>
      <c r="AB258" s="344">
        <v>0</v>
      </c>
      <c r="AC258" s="413">
        <v>44558</v>
      </c>
      <c r="AD258" s="157"/>
      <c r="AE258" s="157"/>
      <c r="AF258" s="208"/>
      <c r="AG258" s="262"/>
      <c r="AH258" s="158"/>
      <c r="AI258" s="159"/>
      <c r="AJ258" s="262"/>
      <c r="AK258" s="262"/>
      <c r="AL258" s="262"/>
      <c r="AM258" s="208"/>
      <c r="AN258" s="208"/>
      <c r="AO258" s="208"/>
      <c r="AP258" s="208"/>
      <c r="AQ258" s="160">
        <f t="shared" si="7"/>
        <v>0</v>
      </c>
      <c r="AR258" s="241"/>
      <c r="AS258" s="241"/>
      <c r="AT258" s="241"/>
      <c r="AU258" s="241"/>
      <c r="AV258" s="241"/>
      <c r="AW258" s="241"/>
    </row>
    <row r="259" spans="1:49" s="263" customFormat="1" ht="27.9" customHeight="1" x14ac:dyDescent="0.3">
      <c r="A259" s="263">
        <v>0</v>
      </c>
      <c r="B259" s="138" t="s">
        <v>1379</v>
      </c>
      <c r="C259" s="138">
        <v>2021</v>
      </c>
      <c r="D259" s="138" t="s">
        <v>1401</v>
      </c>
      <c r="E259" s="139" t="s">
        <v>1423</v>
      </c>
      <c r="F259" s="140" t="s">
        <v>88</v>
      </c>
      <c r="G259" s="141" t="s">
        <v>89</v>
      </c>
      <c r="H259" s="142" t="s">
        <v>98</v>
      </c>
      <c r="I259" s="143" t="s">
        <v>1443</v>
      </c>
      <c r="J259" s="144" t="s">
        <v>85</v>
      </c>
      <c r="K259" s="220" t="s">
        <v>268</v>
      </c>
      <c r="L259" s="145">
        <v>55</v>
      </c>
      <c r="M259" s="146" t="str">
        <f>IF(ISERROR(VLOOKUP(L259,Proposito_programa!$C$2:$E$59,2,FALSE))," ",VLOOKUP(L259,Proposito_programa!$C$2:$E$59,2,FALSE))</f>
        <v>Fortalecimiento de cultura ciudadana y su institucionalidad</v>
      </c>
      <c r="N259" s="146" t="str">
        <f>IF(ISERROR(VLOOKUP(L259,Proposito_programa!$C$2:$E$59,3,FALSE))," ",VLOOKUP(L259,Proposito_programa!$C$2:$E$59,3,FALSE))</f>
        <v>Propósito 5: Construir Bogotá - Región con gobierno abierto, transparente y ciudadanía consciente</v>
      </c>
      <c r="O259" s="147">
        <v>1691</v>
      </c>
      <c r="P259" s="148">
        <v>3</v>
      </c>
      <c r="Q259" s="149">
        <v>900360948</v>
      </c>
      <c r="R259" s="150" t="s">
        <v>1253</v>
      </c>
      <c r="S259" s="149" t="s">
        <v>364</v>
      </c>
      <c r="T259" s="149"/>
      <c r="U259" s="149"/>
      <c r="V259" s="152"/>
      <c r="W259" s="153">
        <v>17500000</v>
      </c>
      <c r="X259" s="154"/>
      <c r="Y259" s="155"/>
      <c r="Z259" s="153"/>
      <c r="AA259" s="311">
        <f t="shared" si="8"/>
        <v>17500000</v>
      </c>
      <c r="AB259" s="344">
        <v>0</v>
      </c>
      <c r="AC259" s="413">
        <v>44558</v>
      </c>
      <c r="AD259" s="157"/>
      <c r="AE259" s="157"/>
      <c r="AF259" s="208"/>
      <c r="AG259" s="262"/>
      <c r="AH259" s="158"/>
      <c r="AI259" s="159"/>
      <c r="AJ259" s="262"/>
      <c r="AK259" s="262"/>
      <c r="AL259" s="262"/>
      <c r="AM259" s="208"/>
      <c r="AN259" s="208"/>
      <c r="AO259" s="208"/>
      <c r="AP259" s="208"/>
      <c r="AQ259" s="160">
        <f t="shared" si="7"/>
        <v>0</v>
      </c>
      <c r="AR259" s="241"/>
      <c r="AS259" s="241"/>
      <c r="AT259" s="241"/>
      <c r="AU259" s="241"/>
      <c r="AV259" s="241"/>
      <c r="AW259" s="241"/>
    </row>
    <row r="260" spans="1:49" s="319" customFormat="1" ht="27.9" customHeight="1" x14ac:dyDescent="0.3">
      <c r="A260" s="319">
        <v>1</v>
      </c>
      <c r="B260" s="292" t="s">
        <v>1385</v>
      </c>
      <c r="C260" s="292">
        <v>2021</v>
      </c>
      <c r="D260" s="292" t="s">
        <v>1407</v>
      </c>
      <c r="E260" s="293" t="s">
        <v>1429</v>
      </c>
      <c r="F260" s="294" t="s">
        <v>88</v>
      </c>
      <c r="G260" s="295" t="s">
        <v>91</v>
      </c>
      <c r="H260" s="296" t="s">
        <v>115</v>
      </c>
      <c r="I260" s="297" t="s">
        <v>1449</v>
      </c>
      <c r="J260" s="144" t="s">
        <v>85</v>
      </c>
      <c r="K260" s="299" t="s">
        <v>268</v>
      </c>
      <c r="L260" s="300">
        <v>20</v>
      </c>
      <c r="M260" s="301" t="str">
        <f>IF(ISERROR(VLOOKUP(L260,Proposito_programa!$C$2:$E$59,2,FALSE))," ",VLOOKUP(L260,Proposito_programa!$C$2:$E$59,2,FALSE))</f>
        <v>Bogotá, referente en cultura, deporte, recreación y actividad física, con parques para el desarrollo y la salud</v>
      </c>
      <c r="N260" s="301" t="str">
        <f>IF(ISERROR(VLOOKUP(L260,Proposito_programa!$C$2:$E$59,3,FALSE))," ",VLOOKUP(L260,Proposito_programa!$C$2:$E$59,3,FALSE))</f>
        <v>Propósito 1: Hacer un nuevo contrato social para incrementar la inclusión social, productiva y política</v>
      </c>
      <c r="O260" s="302">
        <v>1590</v>
      </c>
      <c r="P260" s="303">
        <v>6</v>
      </c>
      <c r="Q260" s="304">
        <v>890802221</v>
      </c>
      <c r="R260" s="206" t="s">
        <v>1464</v>
      </c>
      <c r="S260" s="304" t="s">
        <v>364</v>
      </c>
      <c r="T260" s="304"/>
      <c r="U260" s="306"/>
      <c r="V260" s="307"/>
      <c r="W260" s="308">
        <v>457173650</v>
      </c>
      <c r="X260" s="309"/>
      <c r="Y260" s="310"/>
      <c r="Z260" s="308"/>
      <c r="AA260" s="311">
        <f>+W260+X260+Z260</f>
        <v>457173650</v>
      </c>
      <c r="AB260" s="344">
        <v>0</v>
      </c>
      <c r="AC260" s="415">
        <v>44557</v>
      </c>
      <c r="AD260" s="312"/>
      <c r="AE260" s="312"/>
      <c r="AF260" s="313"/>
      <c r="AG260" s="314"/>
      <c r="AH260" s="315"/>
      <c r="AI260" s="316"/>
      <c r="AJ260" s="314"/>
      <c r="AK260" s="314"/>
      <c r="AL260" s="314"/>
      <c r="AM260" s="313" t="s">
        <v>1354</v>
      </c>
      <c r="AN260" s="313"/>
      <c r="AO260" s="313"/>
      <c r="AP260" s="313"/>
      <c r="AQ260" s="317">
        <f t="shared" si="7"/>
        <v>0</v>
      </c>
      <c r="AR260" s="318"/>
      <c r="AS260" s="318"/>
      <c r="AT260" s="318"/>
      <c r="AU260" s="318"/>
      <c r="AV260" s="318"/>
      <c r="AW260" s="318"/>
    </row>
    <row r="261" spans="1:49" s="319" customFormat="1" ht="27.9" customHeight="1" x14ac:dyDescent="0.3">
      <c r="A261" s="319">
        <v>1</v>
      </c>
      <c r="B261" s="292" t="s">
        <v>1387</v>
      </c>
      <c r="C261" s="292">
        <v>2021</v>
      </c>
      <c r="D261" s="292" t="s">
        <v>1409</v>
      </c>
      <c r="E261" s="293" t="s">
        <v>1431</v>
      </c>
      <c r="F261" s="294" t="s">
        <v>48</v>
      </c>
      <c r="G261" s="295" t="s">
        <v>83</v>
      </c>
      <c r="H261" s="296" t="s">
        <v>115</v>
      </c>
      <c r="I261" s="297" t="s">
        <v>1451</v>
      </c>
      <c r="J261" s="144" t="s">
        <v>85</v>
      </c>
      <c r="K261" s="299" t="s">
        <v>268</v>
      </c>
      <c r="L261" s="300">
        <v>49</v>
      </c>
      <c r="M261" s="301" t="str">
        <f>IF(ISERROR(VLOOKUP(L261,Proposito_programa!$C$2:$E$59,2,FALSE))," ",VLOOKUP(L261,Proposito_programa!$C$2:$E$59,2,FALSE))</f>
        <v>Movilidad segura, sostenible y accesible</v>
      </c>
      <c r="N261" s="390" t="str">
        <f>IF(ISERROR(VLOOKUP(L261,[12]Proposito_programa!$C$2:$E$59,3,FALSE))," ",VLOOKUP(L261,[12]Proposito_programa!$C$2:$E$59,3,FALSE))</f>
        <v>Propósito 4: Hacer de Bogotá Región un modelo de movilidad multimodal, incluyente y sostenible</v>
      </c>
      <c r="O261" s="302">
        <v>1688</v>
      </c>
      <c r="P261" s="303">
        <v>8</v>
      </c>
      <c r="Q261" s="304">
        <v>9015518047</v>
      </c>
      <c r="R261" s="206" t="s">
        <v>1352</v>
      </c>
      <c r="S261" s="304" t="s">
        <v>366</v>
      </c>
      <c r="T261" s="304">
        <v>8300108934</v>
      </c>
      <c r="U261" s="306" t="s">
        <v>1467</v>
      </c>
      <c r="V261" s="307">
        <v>0.5</v>
      </c>
      <c r="W261" s="308">
        <v>304987941</v>
      </c>
      <c r="X261" s="309"/>
      <c r="Y261" s="310"/>
      <c r="Z261" s="308"/>
      <c r="AA261" s="311">
        <f>+W261+X261+Z261</f>
        <v>304987941</v>
      </c>
      <c r="AB261" s="344">
        <v>0</v>
      </c>
      <c r="AC261" s="415">
        <v>44558</v>
      </c>
      <c r="AD261" s="312"/>
      <c r="AE261" s="312"/>
      <c r="AF261" s="313"/>
      <c r="AG261" s="314"/>
      <c r="AH261" s="315"/>
      <c r="AI261" s="316"/>
      <c r="AJ261" s="314"/>
      <c r="AK261" s="314"/>
      <c r="AL261" s="314"/>
      <c r="AM261" s="313" t="s">
        <v>1354</v>
      </c>
      <c r="AN261" s="313"/>
      <c r="AO261" s="313"/>
      <c r="AP261" s="313"/>
      <c r="AQ261" s="317">
        <f t="shared" si="7"/>
        <v>0</v>
      </c>
      <c r="AR261" s="318"/>
      <c r="AS261" s="318"/>
      <c r="AT261" s="318"/>
      <c r="AU261" s="318"/>
      <c r="AV261" s="318"/>
      <c r="AW261" s="318"/>
    </row>
    <row r="262" spans="1:49" s="263" customFormat="1" ht="27.9" customHeight="1" x14ac:dyDescent="0.3">
      <c r="A262" s="263">
        <v>0</v>
      </c>
      <c r="B262" s="138" t="s">
        <v>1387</v>
      </c>
      <c r="C262" s="138">
        <v>2021</v>
      </c>
      <c r="D262" s="138" t="s">
        <v>1409</v>
      </c>
      <c r="E262" s="139" t="s">
        <v>1431</v>
      </c>
      <c r="F262" s="140" t="s">
        <v>48</v>
      </c>
      <c r="G262" s="141" t="s">
        <v>83</v>
      </c>
      <c r="H262" s="142" t="s">
        <v>115</v>
      </c>
      <c r="I262" s="143" t="s">
        <v>1451</v>
      </c>
      <c r="J262" s="144" t="s">
        <v>85</v>
      </c>
      <c r="K262" s="191" t="s">
        <v>268</v>
      </c>
      <c r="L262" s="145">
        <v>49</v>
      </c>
      <c r="M262" s="146" t="str">
        <f>IF(ISERROR(VLOOKUP(L262,Proposito_programa!$C$2:$E$59,2,FALSE))," ",VLOOKUP(L262,Proposito_programa!$C$2:$E$59,2,FALSE))</f>
        <v>Movilidad segura, sostenible y accesible</v>
      </c>
      <c r="N262" s="390" t="str">
        <f>IF(ISERROR(VLOOKUP(L262,[12]Proposito_programa!$C$2:$E$59,3,FALSE))," ",VLOOKUP(L262,[12]Proposito_programa!$C$2:$E$59,3,FALSE))</f>
        <v>Propósito 4: Hacer de Bogotá Región un modelo de movilidad multimodal, incluyente y sostenible</v>
      </c>
      <c r="O262" s="147">
        <v>1688</v>
      </c>
      <c r="P262" s="205">
        <v>8</v>
      </c>
      <c r="Q262" s="149">
        <v>9015518047</v>
      </c>
      <c r="R262" s="150" t="s">
        <v>1352</v>
      </c>
      <c r="S262" s="149" t="s">
        <v>366</v>
      </c>
      <c r="T262" s="149">
        <v>9011981630</v>
      </c>
      <c r="U262" s="151" t="s">
        <v>1468</v>
      </c>
      <c r="V262" s="152">
        <v>0.5</v>
      </c>
      <c r="W262" s="153"/>
      <c r="X262" s="154"/>
      <c r="Y262" s="155"/>
      <c r="Z262" s="153"/>
      <c r="AA262" s="311">
        <f t="shared" ref="AA262:AA325" si="9">+W262+X262+Z262</f>
        <v>0</v>
      </c>
      <c r="AB262" s="344">
        <v>0</v>
      </c>
      <c r="AC262" s="413">
        <v>44558</v>
      </c>
      <c r="AD262" s="157"/>
      <c r="AE262" s="157"/>
      <c r="AF262" s="208"/>
      <c r="AG262" s="262"/>
      <c r="AH262" s="158"/>
      <c r="AI262" s="159"/>
      <c r="AJ262" s="262"/>
      <c r="AK262" s="262"/>
      <c r="AL262" s="262"/>
      <c r="AM262" s="208" t="s">
        <v>1354</v>
      </c>
      <c r="AN262" s="208"/>
      <c r="AO262" s="208"/>
      <c r="AP262" s="208"/>
      <c r="AQ262" s="160" t="str">
        <f t="shared" si="7"/>
        <v>-</v>
      </c>
      <c r="AR262" s="241"/>
      <c r="AS262" s="241"/>
      <c r="AT262" s="241"/>
      <c r="AU262" s="241"/>
      <c r="AV262" s="241"/>
      <c r="AW262" s="241"/>
    </row>
    <row r="263" spans="1:49" s="319" customFormat="1" ht="27.9" customHeight="1" x14ac:dyDescent="0.3">
      <c r="A263" s="319">
        <v>1</v>
      </c>
      <c r="B263" s="292" t="s">
        <v>1382</v>
      </c>
      <c r="C263" s="292">
        <v>2021</v>
      </c>
      <c r="D263" s="292" t="s">
        <v>1404</v>
      </c>
      <c r="E263" s="293" t="s">
        <v>1426</v>
      </c>
      <c r="F263" s="294" t="s">
        <v>88</v>
      </c>
      <c r="G263" s="295" t="s">
        <v>91</v>
      </c>
      <c r="H263" s="296" t="s">
        <v>115</v>
      </c>
      <c r="I263" s="297" t="s">
        <v>1446</v>
      </c>
      <c r="J263" s="144" t="s">
        <v>85</v>
      </c>
      <c r="K263" s="299" t="s">
        <v>268</v>
      </c>
      <c r="L263" s="300">
        <v>38</v>
      </c>
      <c r="M263" s="301" t="str">
        <f>IF(ISERROR(VLOOKUP(L263,Proposito_programa!$C$2:$E$59,2,FALSE))," ",VLOOKUP(L263,Proposito_programa!$C$2:$E$59,2,FALSE))</f>
        <v>Ecoeficiencia, reciclaje, manejo de residuos e inclusión de la población recicladora</v>
      </c>
      <c r="N263" s="301" t="str">
        <f>IF(ISERROR(VLOOKUP(L263,Proposito_programa!$C$2:$E$59,3,FALSE))," ",VLOOKUP(L263,Proposito_programa!$C$2:$E$59,3,FALSE))</f>
        <v>Propósito 2 : Cambiar Nuestros Hábitos de Vida para Reverdecer a Bogotá y Adaptarnos y Mitigar la Crisis Climática</v>
      </c>
      <c r="O263" s="302">
        <v>1669</v>
      </c>
      <c r="P263" s="303">
        <v>9</v>
      </c>
      <c r="Q263" s="304">
        <v>9003467799</v>
      </c>
      <c r="R263" s="206" t="s">
        <v>1353</v>
      </c>
      <c r="S263" s="304" t="s">
        <v>364</v>
      </c>
      <c r="T263" s="304"/>
      <c r="U263" s="306"/>
      <c r="V263" s="307"/>
      <c r="W263" s="308">
        <v>786159610</v>
      </c>
      <c r="X263" s="309"/>
      <c r="Y263" s="310"/>
      <c r="Z263" s="308"/>
      <c r="AA263" s="311">
        <f t="shared" si="9"/>
        <v>786159610</v>
      </c>
      <c r="AB263" s="344">
        <v>0</v>
      </c>
      <c r="AC263" s="415">
        <v>44561</v>
      </c>
      <c r="AD263" s="312"/>
      <c r="AE263" s="312"/>
      <c r="AF263" s="313"/>
      <c r="AG263" s="314"/>
      <c r="AH263" s="315"/>
      <c r="AI263" s="316"/>
      <c r="AJ263" s="314"/>
      <c r="AK263" s="314"/>
      <c r="AL263" s="314"/>
      <c r="AM263" s="313" t="s">
        <v>1354</v>
      </c>
      <c r="AN263" s="313"/>
      <c r="AO263" s="313"/>
      <c r="AP263" s="313"/>
      <c r="AQ263" s="317">
        <f t="shared" si="7"/>
        <v>0</v>
      </c>
      <c r="AR263" s="318"/>
      <c r="AS263" s="318"/>
      <c r="AT263" s="318"/>
      <c r="AU263" s="318"/>
      <c r="AV263" s="318"/>
      <c r="AW263" s="318"/>
    </row>
    <row r="264" spans="1:49" s="319" customFormat="1" ht="25.5" customHeight="1" x14ac:dyDescent="0.3">
      <c r="A264" s="319">
        <v>1</v>
      </c>
      <c r="B264" s="292" t="s">
        <v>1391</v>
      </c>
      <c r="C264" s="292">
        <v>2021</v>
      </c>
      <c r="D264" s="292" t="s">
        <v>1413</v>
      </c>
      <c r="E264" s="293" t="s">
        <v>1435</v>
      </c>
      <c r="F264" s="294" t="s">
        <v>49</v>
      </c>
      <c r="G264" s="295" t="s">
        <v>86</v>
      </c>
      <c r="H264" s="296" t="s">
        <v>115</v>
      </c>
      <c r="I264" s="297" t="s">
        <v>1454</v>
      </c>
      <c r="J264" s="144" t="s">
        <v>85</v>
      </c>
      <c r="K264" s="299" t="s">
        <v>268</v>
      </c>
      <c r="L264" s="300">
        <v>20</v>
      </c>
      <c r="M264" s="301" t="str">
        <f>IF(ISERROR(VLOOKUP(L264,Proposito_programa!$C$2:$E$59,2,FALSE))," ",VLOOKUP(L264,Proposito_programa!$C$2:$E$59,2,FALSE))</f>
        <v>Bogotá, referente en cultura, deporte, recreación y actividad física, con parques para el desarrollo y la salud</v>
      </c>
      <c r="N264" s="301" t="str">
        <f>IF(ISERROR(VLOOKUP(L264,Proposito_programa!$C$2:$E$59,3,FALSE))," ",VLOOKUP(L264,Proposito_programa!$C$2:$E$59,3,FALSE))</f>
        <v>Propósito 1: Hacer un nuevo contrato social para incrementar la inclusión social, productiva y política</v>
      </c>
      <c r="O264" s="302">
        <v>1590</v>
      </c>
      <c r="P264" s="303">
        <v>2</v>
      </c>
      <c r="Q264" s="304">
        <v>52268409</v>
      </c>
      <c r="R264" s="206" t="s">
        <v>1297</v>
      </c>
      <c r="S264" s="304" t="s">
        <v>363</v>
      </c>
      <c r="T264" s="304"/>
      <c r="U264" s="306"/>
      <c r="V264" s="307"/>
      <c r="W264" s="308">
        <v>12320000</v>
      </c>
      <c r="X264" s="309"/>
      <c r="Y264" s="310"/>
      <c r="Z264" s="308"/>
      <c r="AA264" s="311">
        <f t="shared" si="9"/>
        <v>12320000</v>
      </c>
      <c r="AB264" s="344">
        <v>0</v>
      </c>
      <c r="AC264" s="415">
        <v>44561</v>
      </c>
      <c r="AD264" s="312"/>
      <c r="AE264" s="312"/>
      <c r="AF264" s="313"/>
      <c r="AG264" s="314"/>
      <c r="AH264" s="315"/>
      <c r="AI264" s="316"/>
      <c r="AJ264" s="314"/>
      <c r="AK264" s="314"/>
      <c r="AL264" s="314"/>
      <c r="AM264" s="313" t="s">
        <v>1354</v>
      </c>
      <c r="AN264" s="313"/>
      <c r="AO264" s="313"/>
      <c r="AP264" s="313"/>
      <c r="AQ264" s="317">
        <f t="shared" si="7"/>
        <v>0</v>
      </c>
      <c r="AR264" s="318"/>
      <c r="AS264" s="318"/>
      <c r="AT264" s="318"/>
      <c r="AU264" s="318"/>
      <c r="AV264" s="318"/>
      <c r="AW264" s="318"/>
    </row>
    <row r="265" spans="1:49" s="319" customFormat="1" ht="25.5" customHeight="1" x14ac:dyDescent="0.3">
      <c r="A265" s="319">
        <v>1</v>
      </c>
      <c r="B265" s="292" t="s">
        <v>1549</v>
      </c>
      <c r="C265" s="292">
        <v>2021</v>
      </c>
      <c r="D265" s="292" t="s">
        <v>1550</v>
      </c>
      <c r="E265" s="293" t="s">
        <v>1551</v>
      </c>
      <c r="F265" s="294" t="s">
        <v>100</v>
      </c>
      <c r="G265" s="295" t="s">
        <v>29</v>
      </c>
      <c r="H265" s="296" t="s">
        <v>100</v>
      </c>
      <c r="I265" s="297" t="s">
        <v>1552</v>
      </c>
      <c r="J265" s="144" t="s">
        <v>85</v>
      </c>
      <c r="K265" s="299" t="s">
        <v>268</v>
      </c>
      <c r="L265" s="300">
        <v>21</v>
      </c>
      <c r="M265" s="301" t="str">
        <f>IF(ISERROR(VLOOKUP(L265,Proposito_programa!$C$2:$E$59,2,FALSE))," ",VLOOKUP(L265,Proposito_programa!$C$2:$E$59,2,FALSE))</f>
        <v>Creación y vida cotidiana: Apropiación ciudadana del arte, la cultura y el patrimonio, para la democracia cultural</v>
      </c>
      <c r="N265" s="301" t="str">
        <f>IF(ISERROR(VLOOKUP(L265,Proposito_programa!$C$2:$E$59,3,FALSE))," ",VLOOKUP(L265,Proposito_programa!$C$2:$E$59,3,FALSE))</f>
        <v>Propósito 1: Hacer un nuevo contrato social para incrementar la inclusión social, productiva y política</v>
      </c>
      <c r="O265" s="302">
        <v>1633</v>
      </c>
      <c r="P265" s="303">
        <v>1</v>
      </c>
      <c r="Q265" s="304">
        <v>899999061</v>
      </c>
      <c r="R265" s="206" t="s">
        <v>1553</v>
      </c>
      <c r="S265" s="304" t="s">
        <v>364</v>
      </c>
      <c r="T265" s="304"/>
      <c r="U265" s="306"/>
      <c r="V265" s="307"/>
      <c r="W265" s="308">
        <v>190002000</v>
      </c>
      <c r="X265" s="309"/>
      <c r="Y265" s="310"/>
      <c r="Z265" s="308"/>
      <c r="AA265" s="311">
        <f t="shared" si="9"/>
        <v>190002000</v>
      </c>
      <c r="AB265" s="344">
        <v>0</v>
      </c>
      <c r="AC265" s="415">
        <v>44494</v>
      </c>
      <c r="AD265" s="312">
        <v>44494</v>
      </c>
      <c r="AE265" s="312">
        <v>44561</v>
      </c>
      <c r="AF265" s="313">
        <v>67</v>
      </c>
      <c r="AG265" s="314"/>
      <c r="AH265" s="315"/>
      <c r="AI265" s="316"/>
      <c r="AJ265" s="314"/>
      <c r="AK265" s="314"/>
      <c r="AL265" s="314"/>
      <c r="AM265" s="313"/>
      <c r="AN265" s="313" t="s">
        <v>1354</v>
      </c>
      <c r="AO265" s="313"/>
      <c r="AP265" s="313"/>
      <c r="AQ265" s="317">
        <f t="shared" si="7"/>
        <v>0</v>
      </c>
      <c r="AR265" s="318"/>
      <c r="AS265" s="318"/>
      <c r="AT265" s="318"/>
      <c r="AU265" s="318"/>
      <c r="AV265" s="318"/>
      <c r="AW265" s="318"/>
    </row>
    <row r="266" spans="1:49" s="263" customFormat="1" ht="25.5" customHeight="1" x14ac:dyDescent="0.3">
      <c r="A266" s="263">
        <v>1</v>
      </c>
      <c r="B266" s="138" t="s">
        <v>1501</v>
      </c>
      <c r="C266" s="138">
        <v>2021</v>
      </c>
      <c r="D266" s="138">
        <v>68363</v>
      </c>
      <c r="E266" s="139" t="s">
        <v>1490</v>
      </c>
      <c r="F266" s="140" t="s">
        <v>65</v>
      </c>
      <c r="G266" s="141" t="s">
        <v>89</v>
      </c>
      <c r="H266" s="142" t="s">
        <v>96</v>
      </c>
      <c r="I266" s="143" t="s">
        <v>1512</v>
      </c>
      <c r="J266" s="144" t="s">
        <v>84</v>
      </c>
      <c r="K266" s="191" t="s">
        <v>268</v>
      </c>
      <c r="L266" s="145" t="s">
        <v>115</v>
      </c>
      <c r="M266" s="146"/>
      <c r="N266" s="146"/>
      <c r="O266" s="147"/>
      <c r="P266" s="205"/>
      <c r="Q266" s="149">
        <v>860010451</v>
      </c>
      <c r="R266" s="150" t="s">
        <v>1522</v>
      </c>
      <c r="S266" s="149" t="s">
        <v>364</v>
      </c>
      <c r="T266" s="149"/>
      <c r="U266" s="151"/>
      <c r="V266" s="152"/>
      <c r="W266" s="153">
        <v>53990682</v>
      </c>
      <c r="X266" s="154"/>
      <c r="Y266" s="155"/>
      <c r="Z266" s="153"/>
      <c r="AA266" s="311">
        <f t="shared" si="9"/>
        <v>53990682</v>
      </c>
      <c r="AB266" s="344">
        <v>38504317</v>
      </c>
      <c r="AC266" s="413">
        <v>44316</v>
      </c>
      <c r="AD266" s="157"/>
      <c r="AE266" s="157"/>
      <c r="AF266" s="208"/>
      <c r="AG266" s="262"/>
      <c r="AH266" s="158"/>
      <c r="AI266" s="159"/>
      <c r="AJ266" s="262"/>
      <c r="AK266" s="262"/>
      <c r="AL266" s="262"/>
      <c r="AM266" s="208"/>
      <c r="AN266" s="208"/>
      <c r="AO266" s="208"/>
      <c r="AP266" s="208"/>
      <c r="AQ266" s="160">
        <f t="shared" si="7"/>
        <v>0.71316596815724609</v>
      </c>
      <c r="AR266" s="241"/>
      <c r="AS266" s="241"/>
      <c r="AT266" s="241"/>
      <c r="AU266" s="241"/>
      <c r="AV266" s="241"/>
      <c r="AW266" s="241"/>
    </row>
    <row r="267" spans="1:49" s="263" customFormat="1" ht="25.5" customHeight="1" x14ac:dyDescent="0.3">
      <c r="A267" s="263">
        <v>1</v>
      </c>
      <c r="B267" s="138" t="s">
        <v>1502</v>
      </c>
      <c r="C267" s="138">
        <v>2021</v>
      </c>
      <c r="D267" s="138">
        <v>70536</v>
      </c>
      <c r="E267" s="139" t="s">
        <v>1491</v>
      </c>
      <c r="F267" s="140" t="s">
        <v>65</v>
      </c>
      <c r="G267" s="141" t="s">
        <v>89</v>
      </c>
      <c r="H267" s="142" t="s">
        <v>96</v>
      </c>
      <c r="I267" s="143" t="s">
        <v>1513</v>
      </c>
      <c r="J267" s="144" t="s">
        <v>84</v>
      </c>
      <c r="K267" s="191" t="s">
        <v>268</v>
      </c>
      <c r="L267" s="145" t="s">
        <v>115</v>
      </c>
      <c r="M267" s="146"/>
      <c r="N267" s="146"/>
      <c r="O267" s="147"/>
      <c r="P267" s="205"/>
      <c r="Q267" s="149">
        <v>901374618</v>
      </c>
      <c r="R267" s="150" t="s">
        <v>1523</v>
      </c>
      <c r="S267" s="149" t="s">
        <v>365</v>
      </c>
      <c r="T267" s="149"/>
      <c r="U267" s="151"/>
      <c r="V267" s="152"/>
      <c r="W267" s="153">
        <v>43435710</v>
      </c>
      <c r="X267" s="154"/>
      <c r="Y267" s="155"/>
      <c r="Z267" s="153"/>
      <c r="AA267" s="311">
        <f t="shared" si="9"/>
        <v>43435710</v>
      </c>
      <c r="AB267" s="344">
        <v>43435710</v>
      </c>
      <c r="AC267" s="413">
        <v>44356</v>
      </c>
      <c r="AD267" s="157"/>
      <c r="AE267" s="157"/>
      <c r="AF267" s="208"/>
      <c r="AG267" s="262"/>
      <c r="AH267" s="158"/>
      <c r="AI267" s="159"/>
      <c r="AJ267" s="262"/>
      <c r="AK267" s="262"/>
      <c r="AL267" s="262"/>
      <c r="AM267" s="208"/>
      <c r="AN267" s="208"/>
      <c r="AO267" s="208"/>
      <c r="AP267" s="208"/>
      <c r="AQ267" s="160">
        <f t="shared" si="7"/>
        <v>1</v>
      </c>
      <c r="AR267" s="241"/>
      <c r="AS267" s="241"/>
      <c r="AT267" s="241"/>
      <c r="AU267" s="241"/>
      <c r="AV267" s="241"/>
      <c r="AW267" s="241"/>
    </row>
    <row r="268" spans="1:49" s="263" customFormat="1" ht="25.5" customHeight="1" x14ac:dyDescent="0.3">
      <c r="A268" s="263">
        <v>1</v>
      </c>
      <c r="B268" s="138" t="s">
        <v>1503</v>
      </c>
      <c r="C268" s="138">
        <v>2021</v>
      </c>
      <c r="D268" s="138">
        <v>70930</v>
      </c>
      <c r="E268" s="139" t="s">
        <v>1492</v>
      </c>
      <c r="F268" s="140" t="s">
        <v>65</v>
      </c>
      <c r="G268" s="141" t="s">
        <v>89</v>
      </c>
      <c r="H268" s="142" t="s">
        <v>96</v>
      </c>
      <c r="I268" s="143" t="s">
        <v>1514</v>
      </c>
      <c r="J268" s="144" t="s">
        <v>84</v>
      </c>
      <c r="K268" s="191" t="s">
        <v>268</v>
      </c>
      <c r="L268" s="145" t="s">
        <v>115</v>
      </c>
      <c r="M268" s="146"/>
      <c r="N268" s="146"/>
      <c r="O268" s="147"/>
      <c r="P268" s="205"/>
      <c r="Q268" s="149">
        <v>830037946</v>
      </c>
      <c r="R268" s="150" t="s">
        <v>1524</v>
      </c>
      <c r="S268" s="149" t="s">
        <v>364</v>
      </c>
      <c r="T268" s="149"/>
      <c r="U268" s="151"/>
      <c r="V268" s="152"/>
      <c r="W268" s="153">
        <v>4359803</v>
      </c>
      <c r="X268" s="154"/>
      <c r="Y268" s="155"/>
      <c r="Z268" s="153"/>
      <c r="AA268" s="311">
        <f t="shared" si="9"/>
        <v>4359803</v>
      </c>
      <c r="AB268" s="344">
        <v>4359803</v>
      </c>
      <c r="AC268" s="413">
        <v>44456</v>
      </c>
      <c r="AD268" s="157"/>
      <c r="AE268" s="157"/>
      <c r="AF268" s="208"/>
      <c r="AG268" s="262"/>
      <c r="AH268" s="158"/>
      <c r="AI268" s="159"/>
      <c r="AJ268" s="262"/>
      <c r="AK268" s="262"/>
      <c r="AL268" s="262"/>
      <c r="AM268" s="208"/>
      <c r="AN268" s="208"/>
      <c r="AO268" s="208"/>
      <c r="AP268" s="208"/>
      <c r="AQ268" s="160">
        <f t="shared" si="7"/>
        <v>1</v>
      </c>
      <c r="AR268" s="241"/>
      <c r="AS268" s="241"/>
      <c r="AT268" s="241"/>
      <c r="AU268" s="241"/>
      <c r="AV268" s="241"/>
      <c r="AW268" s="241"/>
    </row>
    <row r="269" spans="1:49" s="263" customFormat="1" ht="25.5" customHeight="1" x14ac:dyDescent="0.3">
      <c r="A269" s="263">
        <v>1</v>
      </c>
      <c r="B269" s="138" t="s">
        <v>1504</v>
      </c>
      <c r="C269" s="138">
        <v>2021</v>
      </c>
      <c r="D269" s="138">
        <v>72281</v>
      </c>
      <c r="E269" s="139" t="s">
        <v>1493</v>
      </c>
      <c r="F269" s="140" t="s">
        <v>65</v>
      </c>
      <c r="G269" s="141" t="s">
        <v>89</v>
      </c>
      <c r="H269" s="142" t="s">
        <v>96</v>
      </c>
      <c r="I269" s="143" t="s">
        <v>1515</v>
      </c>
      <c r="J269" s="144" t="s">
        <v>84</v>
      </c>
      <c r="K269" s="191" t="s">
        <v>268</v>
      </c>
      <c r="L269" s="145" t="s">
        <v>115</v>
      </c>
      <c r="M269" s="146"/>
      <c r="N269" s="146"/>
      <c r="O269" s="147"/>
      <c r="P269" s="205"/>
      <c r="Q269" s="149">
        <v>830095213</v>
      </c>
      <c r="R269" s="150" t="s">
        <v>1525</v>
      </c>
      <c r="S269" s="149" t="s">
        <v>364</v>
      </c>
      <c r="T269" s="149"/>
      <c r="U269" s="151"/>
      <c r="V269" s="152"/>
      <c r="W269" s="153">
        <v>35640197</v>
      </c>
      <c r="X269" s="154"/>
      <c r="Y269" s="155">
        <v>2</v>
      </c>
      <c r="Z269" s="153">
        <v>14300000</v>
      </c>
      <c r="AA269" s="311">
        <f t="shared" si="9"/>
        <v>49940197</v>
      </c>
      <c r="AB269" s="344">
        <v>35591833</v>
      </c>
      <c r="AC269" s="413">
        <v>44387</v>
      </c>
      <c r="AD269" s="157"/>
      <c r="AE269" s="157"/>
      <c r="AF269" s="208"/>
      <c r="AG269" s="262"/>
      <c r="AH269" s="158"/>
      <c r="AI269" s="159"/>
      <c r="AJ269" s="262"/>
      <c r="AK269" s="262"/>
      <c r="AL269" s="262"/>
      <c r="AM269" s="208"/>
      <c r="AN269" s="208"/>
      <c r="AO269" s="208"/>
      <c r="AP269" s="208"/>
      <c r="AQ269" s="160">
        <f t="shared" si="7"/>
        <v>0.71268907889970878</v>
      </c>
      <c r="AR269" s="241"/>
      <c r="AS269" s="241"/>
      <c r="AT269" s="241"/>
      <c r="AU269" s="241"/>
      <c r="AV269" s="241"/>
      <c r="AW269" s="241"/>
    </row>
    <row r="270" spans="1:49" s="263" customFormat="1" ht="25.5" customHeight="1" x14ac:dyDescent="0.3">
      <c r="A270" s="263">
        <v>1</v>
      </c>
      <c r="B270" s="138" t="s">
        <v>1505</v>
      </c>
      <c r="C270" s="138">
        <v>2021</v>
      </c>
      <c r="D270" s="138">
        <v>72869</v>
      </c>
      <c r="E270" s="139" t="s">
        <v>1494</v>
      </c>
      <c r="F270" s="140" t="s">
        <v>65</v>
      </c>
      <c r="G270" s="141" t="s">
        <v>89</v>
      </c>
      <c r="H270" s="142" t="s">
        <v>96</v>
      </c>
      <c r="I270" s="143" t="s">
        <v>1516</v>
      </c>
      <c r="J270" s="144" t="s">
        <v>84</v>
      </c>
      <c r="K270" s="191" t="s">
        <v>268</v>
      </c>
      <c r="L270" s="145" t="s">
        <v>115</v>
      </c>
      <c r="M270" s="146"/>
      <c r="N270" s="146"/>
      <c r="O270" s="147"/>
      <c r="P270" s="205"/>
      <c r="Q270" s="149">
        <v>830037946</v>
      </c>
      <c r="R270" s="150" t="s">
        <v>1524</v>
      </c>
      <c r="S270" s="149" t="s">
        <v>364</v>
      </c>
      <c r="T270" s="149"/>
      <c r="U270" s="151"/>
      <c r="V270" s="152"/>
      <c r="W270" s="153">
        <v>9999725</v>
      </c>
      <c r="X270" s="154"/>
      <c r="Y270" s="155"/>
      <c r="Z270" s="153"/>
      <c r="AA270" s="311">
        <f t="shared" si="9"/>
        <v>9999725</v>
      </c>
      <c r="AB270" s="344">
        <v>9999725</v>
      </c>
      <c r="AC270" s="413">
        <v>44399</v>
      </c>
      <c r="AD270" s="157"/>
      <c r="AE270" s="157"/>
      <c r="AF270" s="208"/>
      <c r="AG270" s="262"/>
      <c r="AH270" s="158"/>
      <c r="AI270" s="159"/>
      <c r="AJ270" s="262"/>
      <c r="AK270" s="262"/>
      <c r="AL270" s="262"/>
      <c r="AM270" s="208"/>
      <c r="AN270" s="208"/>
      <c r="AO270" s="208"/>
      <c r="AP270" s="208"/>
      <c r="AQ270" s="160">
        <f t="shared" si="7"/>
        <v>1</v>
      </c>
      <c r="AR270" s="241"/>
      <c r="AS270" s="241"/>
      <c r="AT270" s="241"/>
      <c r="AU270" s="241"/>
      <c r="AV270" s="241"/>
      <c r="AW270" s="241"/>
    </row>
    <row r="271" spans="1:49" s="263" customFormat="1" ht="55.2" x14ac:dyDescent="0.3">
      <c r="A271" s="263">
        <v>1</v>
      </c>
      <c r="B271" s="138" t="s">
        <v>1506</v>
      </c>
      <c r="C271" s="138">
        <v>2021</v>
      </c>
      <c r="D271" s="138">
        <v>74848</v>
      </c>
      <c r="E271" s="139" t="s">
        <v>1495</v>
      </c>
      <c r="F271" s="140" t="s">
        <v>65</v>
      </c>
      <c r="G271" s="141" t="s">
        <v>89</v>
      </c>
      <c r="H271" s="142" t="s">
        <v>96</v>
      </c>
      <c r="I271" s="143" t="s">
        <v>1517</v>
      </c>
      <c r="J271" s="144" t="s">
        <v>84</v>
      </c>
      <c r="K271" s="191" t="s">
        <v>268</v>
      </c>
      <c r="L271" s="145" t="s">
        <v>115</v>
      </c>
      <c r="M271" s="146" t="str">
        <f>IF(ISERROR(VLOOKUP(L271,Proposito_programa!$C$2:$E$59,2,FALSE))," ",VLOOKUP(L271,Proposito_programa!$C$2:$E$59,2,FALSE))</f>
        <v xml:space="preserve"> </v>
      </c>
      <c r="N271" s="146" t="str">
        <f>IF(ISERROR(VLOOKUP(L271,Proposito_programa!$C$2:$E$59,3,FALSE))," ",VLOOKUP(L271,Proposito_programa!$C$2:$E$59,3,FALSE))</f>
        <v xml:space="preserve"> </v>
      </c>
      <c r="O271" s="147"/>
      <c r="P271" s="205"/>
      <c r="Q271" s="149">
        <v>830037946</v>
      </c>
      <c r="R271" s="150" t="s">
        <v>1524</v>
      </c>
      <c r="S271" s="149" t="s">
        <v>364</v>
      </c>
      <c r="T271" s="149"/>
      <c r="U271" s="151"/>
      <c r="V271" s="152"/>
      <c r="W271" s="153">
        <v>7974190</v>
      </c>
      <c r="X271" s="154"/>
      <c r="Y271" s="155"/>
      <c r="Z271" s="153"/>
      <c r="AA271" s="311">
        <f t="shared" si="9"/>
        <v>7974190</v>
      </c>
      <c r="AB271" s="344">
        <v>7974190</v>
      </c>
      <c r="AC271" s="413">
        <v>44432</v>
      </c>
      <c r="AD271" s="157"/>
      <c r="AE271" s="157"/>
      <c r="AF271" s="208"/>
      <c r="AG271" s="262"/>
      <c r="AH271" s="158"/>
      <c r="AI271" s="159"/>
      <c r="AJ271" s="262"/>
      <c r="AK271" s="262"/>
      <c r="AL271" s="262"/>
      <c r="AM271" s="208"/>
      <c r="AN271" s="208"/>
      <c r="AO271" s="208"/>
      <c r="AP271" s="208"/>
      <c r="AQ271" s="160">
        <f t="shared" si="7"/>
        <v>1</v>
      </c>
      <c r="AR271" s="241"/>
      <c r="AS271" s="241"/>
      <c r="AT271" s="241"/>
      <c r="AU271" s="241"/>
      <c r="AV271" s="241"/>
      <c r="AW271" s="241"/>
    </row>
    <row r="272" spans="1:49" s="263" customFormat="1" ht="55.2" x14ac:dyDescent="0.3">
      <c r="A272" s="263">
        <v>1</v>
      </c>
      <c r="B272" s="138" t="s">
        <v>1507</v>
      </c>
      <c r="C272" s="138">
        <v>2021</v>
      </c>
      <c r="D272" s="138">
        <v>74849</v>
      </c>
      <c r="E272" s="139" t="s">
        <v>1496</v>
      </c>
      <c r="F272" s="140" t="s">
        <v>65</v>
      </c>
      <c r="G272" s="141" t="s">
        <v>89</v>
      </c>
      <c r="H272" s="142" t="s">
        <v>96</v>
      </c>
      <c r="I272" s="143" t="s">
        <v>1517</v>
      </c>
      <c r="J272" s="144" t="s">
        <v>84</v>
      </c>
      <c r="K272" s="191" t="s">
        <v>268</v>
      </c>
      <c r="L272" s="145" t="s">
        <v>115</v>
      </c>
      <c r="M272" s="146" t="str">
        <f>IF(ISERROR(VLOOKUP(L272,Proposito_programa!$C$2:$E$59,2,FALSE))," ",VLOOKUP(L272,Proposito_programa!$C$2:$E$59,2,FALSE))</f>
        <v xml:space="preserve"> </v>
      </c>
      <c r="N272" s="146" t="str">
        <f>IF(ISERROR(VLOOKUP(L272,Proposito_programa!$C$2:$E$59,3,FALSE))," ",VLOOKUP(L272,Proposito_programa!$C$2:$E$59,3,FALSE))</f>
        <v xml:space="preserve"> </v>
      </c>
      <c r="O272" s="147"/>
      <c r="P272" s="205"/>
      <c r="Q272" s="149">
        <v>890900943</v>
      </c>
      <c r="R272" s="150" t="s">
        <v>1526</v>
      </c>
      <c r="S272" s="149" t="s">
        <v>364</v>
      </c>
      <c r="T272" s="149"/>
      <c r="U272" s="151"/>
      <c r="V272" s="152"/>
      <c r="W272" s="153">
        <v>13995000</v>
      </c>
      <c r="X272" s="154"/>
      <c r="Y272" s="155"/>
      <c r="Z272" s="153"/>
      <c r="AA272" s="311">
        <f t="shared" si="9"/>
        <v>13995000</v>
      </c>
      <c r="AB272" s="344">
        <v>13995000</v>
      </c>
      <c r="AC272" s="413">
        <v>44432</v>
      </c>
      <c r="AD272" s="157"/>
      <c r="AE272" s="157"/>
      <c r="AF272" s="208"/>
      <c r="AG272" s="262"/>
      <c r="AH272" s="158"/>
      <c r="AI272" s="159"/>
      <c r="AJ272" s="262"/>
      <c r="AK272" s="262"/>
      <c r="AL272" s="262"/>
      <c r="AM272" s="208"/>
      <c r="AN272" s="208"/>
      <c r="AO272" s="208"/>
      <c r="AP272" s="208"/>
      <c r="AQ272" s="160">
        <f t="shared" si="7"/>
        <v>1</v>
      </c>
      <c r="AR272" s="241"/>
      <c r="AS272" s="241"/>
      <c r="AT272" s="241"/>
      <c r="AU272" s="241"/>
      <c r="AV272" s="241"/>
      <c r="AW272" s="241"/>
    </row>
    <row r="273" spans="1:49" s="263" customFormat="1" ht="28.5" customHeight="1" x14ac:dyDescent="0.3">
      <c r="A273" s="263">
        <v>1</v>
      </c>
      <c r="B273" s="138" t="s">
        <v>1508</v>
      </c>
      <c r="C273" s="138">
        <v>2021</v>
      </c>
      <c r="D273" s="138">
        <v>75887</v>
      </c>
      <c r="E273" s="139" t="s">
        <v>1497</v>
      </c>
      <c r="F273" s="140" t="s">
        <v>65</v>
      </c>
      <c r="G273" s="141" t="s">
        <v>89</v>
      </c>
      <c r="H273" s="142" t="s">
        <v>96</v>
      </c>
      <c r="I273" s="143" t="s">
        <v>1518</v>
      </c>
      <c r="J273" s="144" t="s">
        <v>85</v>
      </c>
      <c r="K273" s="191" t="s">
        <v>268</v>
      </c>
      <c r="L273" s="145">
        <v>54</v>
      </c>
      <c r="M273" s="146" t="str">
        <f>IF(ISERROR(VLOOKUP(L273,Proposito_programa!$C$2:$E$59,2,FALSE))," ",VLOOKUP(L273,Proposito_programa!$C$2:$E$59,2,FALSE))</f>
        <v>Transformación digital y gestión de TIC para un territorio inteligente</v>
      </c>
      <c r="N273" s="146" t="str">
        <f>IF(ISERROR(VLOOKUP(L273,Proposito_programa!$C$2:$E$59,3,FALSE))," ",VLOOKUP(L273,Proposito_programa!$C$2:$E$59,3,FALSE))</f>
        <v>Propósito 5: Construir Bogotá - Región con gobierno abierto, transparente y ciudadanía consciente</v>
      </c>
      <c r="O273" s="147">
        <v>1692</v>
      </c>
      <c r="P273" s="205"/>
      <c r="Q273" s="149">
        <v>830037946</v>
      </c>
      <c r="R273" s="150" t="s">
        <v>1524</v>
      </c>
      <c r="S273" s="149" t="s">
        <v>364</v>
      </c>
      <c r="T273" s="149"/>
      <c r="U273" s="151"/>
      <c r="V273" s="152"/>
      <c r="W273" s="153">
        <v>7124878</v>
      </c>
      <c r="X273" s="154"/>
      <c r="Y273" s="155"/>
      <c r="Z273" s="153"/>
      <c r="AA273" s="311">
        <f t="shared" si="9"/>
        <v>7124878</v>
      </c>
      <c r="AB273" s="344">
        <v>7124878</v>
      </c>
      <c r="AC273" s="413">
        <v>44452</v>
      </c>
      <c r="AD273" s="157"/>
      <c r="AE273" s="157"/>
      <c r="AF273" s="208"/>
      <c r="AG273" s="262"/>
      <c r="AH273" s="158"/>
      <c r="AI273" s="159"/>
      <c r="AJ273" s="262"/>
      <c r="AK273" s="262"/>
      <c r="AL273" s="262"/>
      <c r="AM273" s="208"/>
      <c r="AN273" s="208"/>
      <c r="AO273" s="208"/>
      <c r="AP273" s="208"/>
      <c r="AQ273" s="160">
        <f t="shared" si="7"/>
        <v>1</v>
      </c>
      <c r="AR273" s="241"/>
      <c r="AS273" s="241"/>
      <c r="AT273" s="241"/>
      <c r="AU273" s="241"/>
      <c r="AV273" s="241"/>
      <c r="AW273" s="241"/>
    </row>
    <row r="274" spans="1:49" s="263" customFormat="1" ht="22.5" customHeight="1" x14ac:dyDescent="0.3">
      <c r="A274" s="263">
        <v>1</v>
      </c>
      <c r="B274" s="138" t="s">
        <v>1509</v>
      </c>
      <c r="C274" s="138">
        <v>2021</v>
      </c>
      <c r="D274" s="138">
        <v>76346</v>
      </c>
      <c r="E274" s="139" t="s">
        <v>1498</v>
      </c>
      <c r="F274" s="140" t="s">
        <v>65</v>
      </c>
      <c r="G274" s="141" t="s">
        <v>89</v>
      </c>
      <c r="H274" s="142" t="s">
        <v>96</v>
      </c>
      <c r="I274" s="143" t="s">
        <v>1519</v>
      </c>
      <c r="J274" s="144" t="s">
        <v>84</v>
      </c>
      <c r="K274" s="191" t="s">
        <v>268</v>
      </c>
      <c r="L274" s="145" t="s">
        <v>115</v>
      </c>
      <c r="M274" s="146" t="str">
        <f>IF(ISERROR(VLOOKUP(L274,Proposito_programa!$C$2:$E$59,2,FALSE))," ",VLOOKUP(L274,Proposito_programa!$C$2:$E$59,2,FALSE))</f>
        <v xml:space="preserve"> </v>
      </c>
      <c r="N274" s="146" t="str">
        <f>IF(ISERROR(VLOOKUP(L274,Proposito_programa!$C$2:$E$59,3,FALSE))," ",VLOOKUP(L274,Proposito_programa!$C$2:$E$59,3,FALSE))</f>
        <v xml:space="preserve"> </v>
      </c>
      <c r="O274" s="147"/>
      <c r="P274" s="205"/>
      <c r="Q274" s="149">
        <v>800242738</v>
      </c>
      <c r="R274" s="150" t="s">
        <v>1527</v>
      </c>
      <c r="S274" s="149" t="s">
        <v>364</v>
      </c>
      <c r="T274" s="149"/>
      <c r="U274" s="151"/>
      <c r="V274" s="152"/>
      <c r="W274" s="153">
        <v>62361287</v>
      </c>
      <c r="X274" s="154"/>
      <c r="Y274" s="155"/>
      <c r="Z274" s="153"/>
      <c r="AA274" s="311">
        <f t="shared" si="9"/>
        <v>62361287</v>
      </c>
      <c r="AB274" s="344">
        <v>27166694</v>
      </c>
      <c r="AC274" s="413">
        <v>44460</v>
      </c>
      <c r="AD274" s="157"/>
      <c r="AE274" s="157"/>
      <c r="AF274" s="208"/>
      <c r="AG274" s="262"/>
      <c r="AH274" s="158"/>
      <c r="AI274" s="159"/>
      <c r="AJ274" s="262"/>
      <c r="AK274" s="262"/>
      <c r="AL274" s="262"/>
      <c r="AM274" s="208"/>
      <c r="AN274" s="208"/>
      <c r="AO274" s="208"/>
      <c r="AP274" s="208"/>
      <c r="AQ274" s="160">
        <f t="shared" si="7"/>
        <v>0.4356339534814283</v>
      </c>
      <c r="AR274" s="241"/>
      <c r="AS274" s="241"/>
      <c r="AT274" s="241"/>
      <c r="AU274" s="241"/>
      <c r="AV274" s="241"/>
      <c r="AW274" s="241"/>
    </row>
    <row r="275" spans="1:49" s="263" customFormat="1" ht="24.75" customHeight="1" x14ac:dyDescent="0.3">
      <c r="A275" s="263">
        <v>1</v>
      </c>
      <c r="B275" s="138" t="s">
        <v>1530</v>
      </c>
      <c r="C275" s="138">
        <v>2021</v>
      </c>
      <c r="D275" s="138">
        <v>80734</v>
      </c>
      <c r="E275" s="139" t="s">
        <v>1531</v>
      </c>
      <c r="F275" s="140" t="s">
        <v>65</v>
      </c>
      <c r="G275" s="141" t="s">
        <v>89</v>
      </c>
      <c r="H275" s="142" t="s">
        <v>96</v>
      </c>
      <c r="I275" s="143" t="s">
        <v>1532</v>
      </c>
      <c r="J275" s="144" t="s">
        <v>85</v>
      </c>
      <c r="K275" s="220" t="s">
        <v>268</v>
      </c>
      <c r="L275" s="145">
        <v>1</v>
      </c>
      <c r="M275" s="146" t="str">
        <f>IF(ISERROR(VLOOKUP(L275,Proposito_programa!$C$2:$E$59,2,FALSE))," ",VLOOKUP(L275,Proposito_programa!$C$2:$E$59,2,FALSE))</f>
        <v>Subsidios y transferencias para la equidad</v>
      </c>
      <c r="N275" s="146" t="str">
        <f>IF(ISERROR(VLOOKUP(L275,Proposito_programa!$C$2:$E$59,3,FALSE))," ",VLOOKUP(L275,Proposito_programa!$C$2:$E$59,3,FALSE))</f>
        <v>Propósito 1: Hacer un nuevo contrato social para incrementar la inclusión social, productiva y política</v>
      </c>
      <c r="O275" s="147">
        <v>1583</v>
      </c>
      <c r="P275" s="205">
        <v>1</v>
      </c>
      <c r="Q275" s="149">
        <v>860007336</v>
      </c>
      <c r="R275" s="150" t="s">
        <v>1533</v>
      </c>
      <c r="S275" s="149" t="s">
        <v>364</v>
      </c>
      <c r="T275" s="149"/>
      <c r="U275" s="151"/>
      <c r="V275" s="152"/>
      <c r="W275" s="153">
        <v>129151322</v>
      </c>
      <c r="X275" s="154"/>
      <c r="Y275" s="155"/>
      <c r="Z275" s="153"/>
      <c r="AA275" s="311">
        <f t="shared" si="9"/>
        <v>129151322</v>
      </c>
      <c r="AB275" s="344">
        <v>0</v>
      </c>
      <c r="AC275" s="413">
        <v>44525</v>
      </c>
      <c r="AD275" s="157"/>
      <c r="AE275" s="157"/>
      <c r="AF275" s="208"/>
      <c r="AG275" s="262"/>
      <c r="AH275" s="158"/>
      <c r="AI275" s="159"/>
      <c r="AJ275" s="262"/>
      <c r="AK275" s="262"/>
      <c r="AL275" s="262"/>
      <c r="AM275" s="208"/>
      <c r="AN275" s="208"/>
      <c r="AO275" s="208"/>
      <c r="AP275" s="208"/>
      <c r="AQ275" s="160">
        <f t="shared" si="7"/>
        <v>0</v>
      </c>
      <c r="AR275" s="241"/>
      <c r="AS275" s="241"/>
      <c r="AT275" s="241"/>
      <c r="AU275" s="241"/>
      <c r="AV275" s="241"/>
      <c r="AW275" s="241"/>
    </row>
    <row r="276" spans="1:49" s="263" customFormat="1" ht="30" customHeight="1" x14ac:dyDescent="0.3">
      <c r="A276" s="263">
        <v>1</v>
      </c>
      <c r="B276" s="138" t="s">
        <v>1510</v>
      </c>
      <c r="C276" s="138">
        <v>2021</v>
      </c>
      <c r="D276" s="138">
        <v>83389</v>
      </c>
      <c r="E276" s="139" t="s">
        <v>1499</v>
      </c>
      <c r="F276" s="140" t="s">
        <v>65</v>
      </c>
      <c r="G276" s="141" t="s">
        <v>89</v>
      </c>
      <c r="H276" s="142" t="s">
        <v>96</v>
      </c>
      <c r="I276" s="143" t="s">
        <v>1520</v>
      </c>
      <c r="J276" s="144" t="s">
        <v>85</v>
      </c>
      <c r="K276" s="220" t="s">
        <v>268</v>
      </c>
      <c r="L276" s="145">
        <v>1</v>
      </c>
      <c r="M276" s="146" t="str">
        <f>IF(ISERROR(VLOOKUP(L276,Proposito_programa!$C$2:$E$59,2,FALSE))," ",VLOOKUP(L276,Proposito_programa!$C$2:$E$59,2,FALSE))</f>
        <v>Subsidios y transferencias para la equidad</v>
      </c>
      <c r="N276" s="146" t="str">
        <f>IF(ISERROR(VLOOKUP(L276,Proposito_programa!$C$2:$E$59,3,FALSE))," ",VLOOKUP(L276,Proposito_programa!$C$2:$E$59,3,FALSE))</f>
        <v>Propósito 1: Hacer un nuevo contrato social para incrementar la inclusión social, productiva y política</v>
      </c>
      <c r="O276" s="147">
        <v>1583</v>
      </c>
      <c r="P276" s="148">
        <v>1</v>
      </c>
      <c r="Q276" s="149">
        <v>901446013</v>
      </c>
      <c r="R276" s="150" t="s">
        <v>1528</v>
      </c>
      <c r="S276" s="149" t="s">
        <v>365</v>
      </c>
      <c r="T276" s="149">
        <v>900512082</v>
      </c>
      <c r="U276" s="151" t="s">
        <v>1590</v>
      </c>
      <c r="V276" s="152">
        <v>0.25</v>
      </c>
      <c r="W276" s="153">
        <v>63379800</v>
      </c>
      <c r="X276" s="154"/>
      <c r="Y276" s="155"/>
      <c r="Z276" s="153"/>
      <c r="AA276" s="311">
        <f t="shared" si="9"/>
        <v>63379800</v>
      </c>
      <c r="AB276" s="344">
        <v>0</v>
      </c>
      <c r="AC276" s="413">
        <v>44552</v>
      </c>
      <c r="AD276" s="157">
        <v>44565</v>
      </c>
      <c r="AE276" s="157">
        <v>44809</v>
      </c>
      <c r="AF276" s="208">
        <v>242</v>
      </c>
      <c r="AG276" s="262"/>
      <c r="AH276" s="158"/>
      <c r="AI276" s="159"/>
      <c r="AJ276" s="262"/>
      <c r="AK276" s="262"/>
      <c r="AL276" s="262"/>
      <c r="AM276" s="208"/>
      <c r="AN276" s="208" t="s">
        <v>1354</v>
      </c>
      <c r="AO276" s="208"/>
      <c r="AP276" s="208"/>
      <c r="AQ276" s="160">
        <f t="shared" si="7"/>
        <v>0</v>
      </c>
      <c r="AR276" s="241"/>
      <c r="AS276" s="241"/>
      <c r="AT276" s="241"/>
      <c r="AU276" s="241"/>
      <c r="AV276" s="241"/>
      <c r="AW276" s="241"/>
    </row>
    <row r="277" spans="1:49" s="263" customFormat="1" ht="27.75" customHeight="1" x14ac:dyDescent="0.3">
      <c r="A277" s="263">
        <v>0</v>
      </c>
      <c r="B277" s="138" t="s">
        <v>1510</v>
      </c>
      <c r="C277" s="138">
        <v>2021</v>
      </c>
      <c r="D277" s="138">
        <v>83389</v>
      </c>
      <c r="E277" s="139" t="s">
        <v>1499</v>
      </c>
      <c r="F277" s="140" t="s">
        <v>65</v>
      </c>
      <c r="G277" s="141" t="s">
        <v>89</v>
      </c>
      <c r="H277" s="142" t="s">
        <v>96</v>
      </c>
      <c r="I277" s="143" t="s">
        <v>1520</v>
      </c>
      <c r="J277" s="144" t="s">
        <v>85</v>
      </c>
      <c r="K277" s="220" t="s">
        <v>268</v>
      </c>
      <c r="L277" s="145">
        <v>6</v>
      </c>
      <c r="M277" s="146" t="str">
        <f>IF(ISERROR(VLOOKUP(L277,Proposito_programa!$C$2:$E$59,2,FALSE))," ",VLOOKUP(L277,Proposito_programa!$C$2:$E$59,2,FALSE))</f>
        <v>Sistema Distrital de Cuidado</v>
      </c>
      <c r="N277" s="146" t="str">
        <f>IF(ISERROR(VLOOKUP(L277,Proposito_programa!$C$2:$E$59,3,FALSE))," ",VLOOKUP(L277,Proposito_programa!$C$2:$E$59,3,FALSE))</f>
        <v>Propósito 1: Hacer un nuevo contrato social para incrementar la inclusión social, productiva y política</v>
      </c>
      <c r="O277" s="147">
        <v>1643</v>
      </c>
      <c r="P277" s="148">
        <v>1</v>
      </c>
      <c r="Q277" s="149">
        <v>901446013</v>
      </c>
      <c r="R277" s="150" t="s">
        <v>1528</v>
      </c>
      <c r="S277" s="149" t="s">
        <v>365</v>
      </c>
      <c r="T277" s="149">
        <v>830090037</v>
      </c>
      <c r="U277" s="151" t="s">
        <v>1591</v>
      </c>
      <c r="V277" s="152">
        <v>0.25</v>
      </c>
      <c r="W277" s="153">
        <v>9603000</v>
      </c>
      <c r="X277" s="154"/>
      <c r="Y277" s="155"/>
      <c r="Z277" s="153"/>
      <c r="AA277" s="311">
        <f t="shared" si="9"/>
        <v>9603000</v>
      </c>
      <c r="AB277" s="344">
        <v>0</v>
      </c>
      <c r="AC277" s="413">
        <v>44552</v>
      </c>
      <c r="AD277" s="157"/>
      <c r="AE277" s="157"/>
      <c r="AF277" s="208"/>
      <c r="AG277" s="262"/>
      <c r="AH277" s="158"/>
      <c r="AI277" s="159"/>
      <c r="AJ277" s="262"/>
      <c r="AK277" s="262"/>
      <c r="AL277" s="262"/>
      <c r="AM277" s="208"/>
      <c r="AN277" s="208"/>
      <c r="AO277" s="208"/>
      <c r="AP277" s="208"/>
      <c r="AQ277" s="160">
        <f t="shared" ref="AQ277:AQ325" si="10">IF(ISERROR(AB277/AA277),"-",(AB277/AA277))</f>
        <v>0</v>
      </c>
      <c r="AR277" s="241"/>
      <c r="AS277" s="241"/>
      <c r="AT277" s="241"/>
      <c r="AU277" s="241"/>
      <c r="AV277" s="241"/>
      <c r="AW277" s="241"/>
    </row>
    <row r="278" spans="1:49" s="263" customFormat="1" ht="20.25" customHeight="1" x14ac:dyDescent="0.3">
      <c r="A278" s="263">
        <v>0</v>
      </c>
      <c r="B278" s="138" t="s">
        <v>1510</v>
      </c>
      <c r="C278" s="138">
        <v>2021</v>
      </c>
      <c r="D278" s="138">
        <v>83389</v>
      </c>
      <c r="E278" s="139" t="s">
        <v>1499</v>
      </c>
      <c r="F278" s="140" t="s">
        <v>65</v>
      </c>
      <c r="G278" s="141" t="s">
        <v>89</v>
      </c>
      <c r="H278" s="142" t="s">
        <v>96</v>
      </c>
      <c r="I278" s="143" t="s">
        <v>1520</v>
      </c>
      <c r="J278" s="144" t="s">
        <v>85</v>
      </c>
      <c r="K278" s="220" t="s">
        <v>268</v>
      </c>
      <c r="L278" s="145">
        <v>20</v>
      </c>
      <c r="M278" s="146" t="str">
        <f>IF(ISERROR(VLOOKUP(L278,Proposito_programa!$C$2:$E$59,2,FALSE))," ",VLOOKUP(L278,Proposito_programa!$C$2:$E$59,2,FALSE))</f>
        <v>Bogotá, referente en cultura, deporte, recreación y actividad física, con parques para el desarrollo y la salud</v>
      </c>
      <c r="N278" s="146" t="str">
        <f>IF(ISERROR(VLOOKUP(L278,Proposito_programa!$C$2:$E$59,3,FALSE))," ",VLOOKUP(L278,Proposito_programa!$C$2:$E$59,3,FALSE))</f>
        <v>Propósito 1: Hacer un nuevo contrato social para incrementar la inclusión social, productiva y política</v>
      </c>
      <c r="O278" s="147">
        <v>1590</v>
      </c>
      <c r="P278" s="148">
        <v>1</v>
      </c>
      <c r="Q278" s="149">
        <v>901446013</v>
      </c>
      <c r="R278" s="150" t="s">
        <v>1528</v>
      </c>
      <c r="S278" s="149" t="s">
        <v>365</v>
      </c>
      <c r="T278" s="149">
        <v>830102646</v>
      </c>
      <c r="U278" s="151" t="s">
        <v>1592</v>
      </c>
      <c r="V278" s="152">
        <v>0.25</v>
      </c>
      <c r="W278" s="153">
        <v>53485205</v>
      </c>
      <c r="X278" s="154"/>
      <c r="Y278" s="155"/>
      <c r="Z278" s="153"/>
      <c r="AA278" s="311">
        <f t="shared" si="9"/>
        <v>53485205</v>
      </c>
      <c r="AB278" s="344">
        <v>0</v>
      </c>
      <c r="AC278" s="413">
        <v>44552</v>
      </c>
      <c r="AD278" s="157"/>
      <c r="AE278" s="157"/>
      <c r="AF278" s="208"/>
      <c r="AG278" s="262"/>
      <c r="AH278" s="158"/>
      <c r="AI278" s="159"/>
      <c r="AJ278" s="262"/>
      <c r="AK278" s="262"/>
      <c r="AL278" s="262"/>
      <c r="AM278" s="208"/>
      <c r="AN278" s="208"/>
      <c r="AO278" s="208"/>
      <c r="AP278" s="208"/>
      <c r="AQ278" s="160">
        <f t="shared" si="10"/>
        <v>0</v>
      </c>
      <c r="AR278" s="241"/>
      <c r="AS278" s="241"/>
      <c r="AT278" s="241"/>
      <c r="AU278" s="241"/>
      <c r="AV278" s="241"/>
      <c r="AW278" s="241"/>
    </row>
    <row r="279" spans="1:49" s="263" customFormat="1" ht="21.75" customHeight="1" x14ac:dyDescent="0.3">
      <c r="A279" s="263">
        <v>0</v>
      </c>
      <c r="B279" s="138" t="s">
        <v>1510</v>
      </c>
      <c r="C279" s="138">
        <v>2021</v>
      </c>
      <c r="D279" s="138">
        <v>83389</v>
      </c>
      <c r="E279" s="139" t="s">
        <v>1499</v>
      </c>
      <c r="F279" s="140" t="s">
        <v>65</v>
      </c>
      <c r="G279" s="141" t="s">
        <v>89</v>
      </c>
      <c r="H279" s="142" t="s">
        <v>96</v>
      </c>
      <c r="I279" s="143" t="s">
        <v>1520</v>
      </c>
      <c r="J279" s="144" t="s">
        <v>85</v>
      </c>
      <c r="K279" s="220" t="s">
        <v>268</v>
      </c>
      <c r="L279" s="145">
        <v>23</v>
      </c>
      <c r="M279" s="146" t="str">
        <f>IF(ISERROR(VLOOKUP(L279,Proposito_programa!$C$2:$E$59,2,FALSE))," ",VLOOKUP(L279,Proposito_programa!$C$2:$E$59,2,FALSE))</f>
        <v>Bogotá rural</v>
      </c>
      <c r="N279" s="146" t="str">
        <f>IF(ISERROR(VLOOKUP(L279,Proposito_programa!$C$2:$E$59,3,FALSE))," ",VLOOKUP(L279,Proposito_programa!$C$2:$E$59,3,FALSE))</f>
        <v>Propósito 1: Hacer un nuevo contrato social para incrementar la inclusión social, productiva y política</v>
      </c>
      <c r="O279" s="147">
        <v>1634</v>
      </c>
      <c r="P279" s="148">
        <v>1</v>
      </c>
      <c r="Q279" s="149">
        <v>901446013</v>
      </c>
      <c r="R279" s="150" t="s">
        <v>1528</v>
      </c>
      <c r="S279" s="149" t="s">
        <v>365</v>
      </c>
      <c r="T279" s="149">
        <v>806012364</v>
      </c>
      <c r="U279" s="151" t="s">
        <v>1593</v>
      </c>
      <c r="V279" s="152">
        <v>0.25</v>
      </c>
      <c r="W279" s="153">
        <v>1920600</v>
      </c>
      <c r="X279" s="154"/>
      <c r="Y279" s="155"/>
      <c r="Z279" s="153"/>
      <c r="AA279" s="311">
        <f t="shared" si="9"/>
        <v>1920600</v>
      </c>
      <c r="AB279" s="344">
        <v>0</v>
      </c>
      <c r="AC279" s="413">
        <v>44552</v>
      </c>
      <c r="AD279" s="157"/>
      <c r="AE279" s="157"/>
      <c r="AF279" s="208"/>
      <c r="AG279" s="262"/>
      <c r="AH279" s="158"/>
      <c r="AI279" s="159"/>
      <c r="AJ279" s="262"/>
      <c r="AK279" s="262"/>
      <c r="AL279" s="262"/>
      <c r="AM279" s="208"/>
      <c r="AN279" s="208"/>
      <c r="AO279" s="208"/>
      <c r="AP279" s="208"/>
      <c r="AQ279" s="160">
        <f t="shared" si="10"/>
        <v>0</v>
      </c>
      <c r="AR279" s="241"/>
      <c r="AS279" s="241"/>
      <c r="AT279" s="241"/>
      <c r="AU279" s="241"/>
      <c r="AV279" s="241"/>
      <c r="AW279" s="241"/>
    </row>
    <row r="280" spans="1:49" s="263" customFormat="1" ht="25.5" customHeight="1" x14ac:dyDescent="0.3">
      <c r="A280" s="263">
        <v>0</v>
      </c>
      <c r="B280" s="138" t="s">
        <v>1510</v>
      </c>
      <c r="C280" s="138">
        <v>2021</v>
      </c>
      <c r="D280" s="138">
        <v>83389</v>
      </c>
      <c r="E280" s="139" t="s">
        <v>1499</v>
      </c>
      <c r="F280" s="140" t="s">
        <v>65</v>
      </c>
      <c r="G280" s="141" t="s">
        <v>89</v>
      </c>
      <c r="H280" s="142" t="s">
        <v>96</v>
      </c>
      <c r="I280" s="143" t="s">
        <v>1520</v>
      </c>
      <c r="J280" s="144" t="s">
        <v>85</v>
      </c>
      <c r="K280" s="220" t="s">
        <v>268</v>
      </c>
      <c r="L280" s="145">
        <v>30</v>
      </c>
      <c r="M280" s="146" t="str">
        <f>IF(ISERROR(VLOOKUP(L280,Proposito_programa!$C$2:$E$59,2,FALSE))," ",VLOOKUP(L280,Proposito_programa!$C$2:$E$59,2,FALSE))</f>
        <v>Eficiencia en la atención de emergencias</v>
      </c>
      <c r="N280" s="146" t="str">
        <f>IF(ISERROR(VLOOKUP(L280,Proposito_programa!$C$2:$E$59,3,FALSE))," ",VLOOKUP(L280,Proposito_programa!$C$2:$E$59,3,FALSE))</f>
        <v>Propósito 2 : Cambiar Nuestros Hábitos de Vida para Reverdecer a Bogotá y Adaptarnos y Mitigar la Crisis Climática</v>
      </c>
      <c r="O280" s="147">
        <v>1652</v>
      </c>
      <c r="P280" s="148">
        <v>1</v>
      </c>
      <c r="Q280" s="149">
        <v>901446013</v>
      </c>
      <c r="R280" s="150" t="s">
        <v>1528</v>
      </c>
      <c r="S280" s="149" t="s">
        <v>365</v>
      </c>
      <c r="T280" s="149"/>
      <c r="U280" s="151"/>
      <c r="V280" s="152"/>
      <c r="W280" s="153">
        <v>48020268</v>
      </c>
      <c r="X280" s="154"/>
      <c r="Y280" s="155"/>
      <c r="Z280" s="153"/>
      <c r="AA280" s="311">
        <f t="shared" si="9"/>
        <v>48020268</v>
      </c>
      <c r="AB280" s="344">
        <v>0</v>
      </c>
      <c r="AC280" s="413">
        <v>44552</v>
      </c>
      <c r="AD280" s="157"/>
      <c r="AE280" s="157"/>
      <c r="AF280" s="208"/>
      <c r="AG280" s="262"/>
      <c r="AH280" s="158"/>
      <c r="AI280" s="159"/>
      <c r="AJ280" s="262"/>
      <c r="AK280" s="262"/>
      <c r="AL280" s="262"/>
      <c r="AM280" s="208"/>
      <c r="AN280" s="208"/>
      <c r="AO280" s="208"/>
      <c r="AP280" s="208"/>
      <c r="AQ280" s="160">
        <f t="shared" si="10"/>
        <v>0</v>
      </c>
      <c r="AR280" s="241"/>
      <c r="AS280" s="241"/>
      <c r="AT280" s="241"/>
      <c r="AU280" s="241"/>
      <c r="AV280" s="241"/>
      <c r="AW280" s="241"/>
    </row>
    <row r="281" spans="1:49" s="263" customFormat="1" ht="26.25" customHeight="1" x14ac:dyDescent="0.3">
      <c r="A281" s="263">
        <v>0</v>
      </c>
      <c r="B281" s="138" t="s">
        <v>1510</v>
      </c>
      <c r="C281" s="138">
        <v>2021</v>
      </c>
      <c r="D281" s="138">
        <v>83389</v>
      </c>
      <c r="E281" s="139" t="s">
        <v>1499</v>
      </c>
      <c r="F281" s="140" t="s">
        <v>65</v>
      </c>
      <c r="G281" s="141" t="s">
        <v>89</v>
      </c>
      <c r="H281" s="142" t="s">
        <v>96</v>
      </c>
      <c r="I281" s="143" t="s">
        <v>1520</v>
      </c>
      <c r="J281" s="144" t="s">
        <v>85</v>
      </c>
      <c r="K281" s="220" t="s">
        <v>268</v>
      </c>
      <c r="L281" s="145">
        <v>39</v>
      </c>
      <c r="M281" s="146" t="str">
        <f>IF(ISERROR(VLOOKUP(L281,Proposito_programa!$C$2:$E$59,2,FALSE))," ",VLOOKUP(L281,Proposito_programa!$C$2:$E$59,2,FALSE))</f>
        <v>Bogotá territorio de paz y atención integral a las víctimas del conflicto armado</v>
      </c>
      <c r="N281" s="391" t="str">
        <f>IF(ISERROR(VLOOKUP(L281,[12]Proposito_programa!$C$2:$E$59,3,FALSE))," ",VLOOKUP(L281,[12]Proposito_programa!$C$2:$E$59,3,FALSE))</f>
        <v>Propósito 3: Inspirar confianza y legitimidad para vivir sin miedo y ser epicentro de cultura ciudadana, paz y reconciliación</v>
      </c>
      <c r="O281" s="147">
        <v>1672</v>
      </c>
      <c r="P281" s="148">
        <v>1</v>
      </c>
      <c r="Q281" s="149">
        <v>901446013</v>
      </c>
      <c r="R281" s="150" t="s">
        <v>1528</v>
      </c>
      <c r="S281" s="149" t="s">
        <v>365</v>
      </c>
      <c r="T281" s="149"/>
      <c r="U281" s="151"/>
      <c r="V281" s="152"/>
      <c r="W281" s="153">
        <v>19206000</v>
      </c>
      <c r="X281" s="154"/>
      <c r="Y281" s="155"/>
      <c r="Z281" s="153"/>
      <c r="AA281" s="311">
        <f t="shared" si="9"/>
        <v>19206000</v>
      </c>
      <c r="AB281" s="344">
        <v>0</v>
      </c>
      <c r="AC281" s="413">
        <v>44552</v>
      </c>
      <c r="AD281" s="157"/>
      <c r="AE281" s="157"/>
      <c r="AF281" s="208"/>
      <c r="AG281" s="262"/>
      <c r="AH281" s="158"/>
      <c r="AI281" s="159"/>
      <c r="AJ281" s="262"/>
      <c r="AK281" s="262"/>
      <c r="AL281" s="262"/>
      <c r="AM281" s="208"/>
      <c r="AN281" s="208"/>
      <c r="AO281" s="208"/>
      <c r="AP281" s="208"/>
      <c r="AQ281" s="160">
        <f t="shared" si="10"/>
        <v>0</v>
      </c>
      <c r="AR281" s="241"/>
      <c r="AS281" s="241"/>
      <c r="AT281" s="241"/>
      <c r="AU281" s="241"/>
      <c r="AV281" s="241"/>
      <c r="AW281" s="241"/>
    </row>
    <row r="282" spans="1:49" s="263" customFormat="1" ht="26.25" customHeight="1" x14ac:dyDescent="0.3">
      <c r="A282" s="263">
        <v>0</v>
      </c>
      <c r="B282" s="138" t="s">
        <v>1510</v>
      </c>
      <c r="C282" s="138">
        <v>2021</v>
      </c>
      <c r="D282" s="138">
        <v>83389</v>
      </c>
      <c r="E282" s="139" t="s">
        <v>1499</v>
      </c>
      <c r="F282" s="140" t="s">
        <v>65</v>
      </c>
      <c r="G282" s="141" t="s">
        <v>89</v>
      </c>
      <c r="H282" s="142" t="s">
        <v>96</v>
      </c>
      <c r="I282" s="143" t="s">
        <v>1520</v>
      </c>
      <c r="J282" s="144" t="s">
        <v>85</v>
      </c>
      <c r="K282" s="220" t="s">
        <v>268</v>
      </c>
      <c r="L282" s="145">
        <v>40</v>
      </c>
      <c r="M282" s="146" t="str">
        <f>IF(ISERROR(VLOOKUP(L282,Proposito_programa!$C$2:$E$59,2,FALSE))," ",VLOOKUP(L282,Proposito_programa!$C$2:$E$59,2,FALSE))</f>
        <v>Más mujeres viven una vida libre de violencias, se sienten seguras y acceden con confianza al sistema de justicia</v>
      </c>
      <c r="N282" s="391" t="str">
        <f>IF(ISERROR(VLOOKUP(L282,[12]Proposito_programa!$C$2:$E$59,3,FALSE))," ",VLOOKUP(L282,[12]Proposito_programa!$C$2:$E$59,3,FALSE))</f>
        <v>Propósito 3: Inspirar confianza y legitimidad para vivir sin miedo y ser epicentro de cultura ciudadana, paz y reconciliación</v>
      </c>
      <c r="O282" s="147">
        <v>1674</v>
      </c>
      <c r="P282" s="148">
        <v>1</v>
      </c>
      <c r="Q282" s="149">
        <v>901446013</v>
      </c>
      <c r="R282" s="150" t="s">
        <v>1528</v>
      </c>
      <c r="S282" s="149" t="s">
        <v>365</v>
      </c>
      <c r="T282" s="149"/>
      <c r="U282" s="151"/>
      <c r="V282" s="152"/>
      <c r="W282" s="153">
        <v>12964050</v>
      </c>
      <c r="X282" s="154"/>
      <c r="Y282" s="155"/>
      <c r="Z282" s="153"/>
      <c r="AA282" s="311">
        <f t="shared" si="9"/>
        <v>12964050</v>
      </c>
      <c r="AB282" s="344">
        <v>0</v>
      </c>
      <c r="AC282" s="413">
        <v>44552</v>
      </c>
      <c r="AD282" s="157"/>
      <c r="AE282" s="157"/>
      <c r="AF282" s="208"/>
      <c r="AG282" s="262"/>
      <c r="AH282" s="158"/>
      <c r="AI282" s="159"/>
      <c r="AJ282" s="262"/>
      <c r="AK282" s="262"/>
      <c r="AL282" s="262"/>
      <c r="AM282" s="208"/>
      <c r="AN282" s="208"/>
      <c r="AO282" s="208"/>
      <c r="AP282" s="208"/>
      <c r="AQ282" s="160">
        <f t="shared" si="10"/>
        <v>0</v>
      </c>
      <c r="AR282" s="241"/>
      <c r="AS282" s="241"/>
      <c r="AT282" s="241"/>
      <c r="AU282" s="241"/>
      <c r="AV282" s="241"/>
      <c r="AW282" s="241"/>
    </row>
    <row r="283" spans="1:49" s="263" customFormat="1" ht="26.25" customHeight="1" x14ac:dyDescent="0.3">
      <c r="A283" s="263">
        <v>0</v>
      </c>
      <c r="B283" s="138" t="s">
        <v>1510</v>
      </c>
      <c r="C283" s="138">
        <v>2021</v>
      </c>
      <c r="D283" s="138">
        <v>83389</v>
      </c>
      <c r="E283" s="139" t="s">
        <v>1499</v>
      </c>
      <c r="F283" s="140" t="s">
        <v>65</v>
      </c>
      <c r="G283" s="141" t="s">
        <v>89</v>
      </c>
      <c r="H283" s="142" t="s">
        <v>96</v>
      </c>
      <c r="I283" s="143" t="s">
        <v>1520</v>
      </c>
      <c r="J283" s="144" t="s">
        <v>85</v>
      </c>
      <c r="K283" s="220" t="s">
        <v>268</v>
      </c>
      <c r="L283" s="145">
        <v>48</v>
      </c>
      <c r="M283" s="146" t="str">
        <f>IF(ISERROR(VLOOKUP(L283,Proposito_programa!$C$2:$E$59,2,FALSE))," ",VLOOKUP(L283,Proposito_programa!$C$2:$E$59,2,FALSE))</f>
        <v>Plataforma institucional para la seguridad y justicia</v>
      </c>
      <c r="N283" s="391" t="str">
        <f>IF(ISERROR(VLOOKUP(L283,[12]Proposito_programa!$C$2:$E$59,3,FALSE))," ",VLOOKUP(L283,[12]Proposito_programa!$C$2:$E$59,3,FALSE))</f>
        <v>Propósito 3: Inspirar confianza y legitimidad para vivir sin miedo y ser epicentro de cultura ciudadana, paz y reconciliación</v>
      </c>
      <c r="O283" s="147">
        <v>1683</v>
      </c>
      <c r="P283" s="148">
        <v>1</v>
      </c>
      <c r="Q283" s="149">
        <v>901446013</v>
      </c>
      <c r="R283" s="150" t="s">
        <v>1528</v>
      </c>
      <c r="S283" s="149" t="s">
        <v>365</v>
      </c>
      <c r="T283" s="149"/>
      <c r="U283" s="151"/>
      <c r="V283" s="152"/>
      <c r="W283" s="153">
        <v>20166300</v>
      </c>
      <c r="X283" s="154"/>
      <c r="Y283" s="155"/>
      <c r="Z283" s="153"/>
      <c r="AA283" s="311">
        <f t="shared" si="9"/>
        <v>20166300</v>
      </c>
      <c r="AB283" s="344">
        <v>0</v>
      </c>
      <c r="AC283" s="413">
        <v>44552</v>
      </c>
      <c r="AD283" s="157"/>
      <c r="AE283" s="157"/>
      <c r="AF283" s="208"/>
      <c r="AG283" s="262"/>
      <c r="AH283" s="158"/>
      <c r="AI283" s="159"/>
      <c r="AJ283" s="262"/>
      <c r="AK283" s="262"/>
      <c r="AL283" s="262"/>
      <c r="AM283" s="208"/>
      <c r="AN283" s="208"/>
      <c r="AO283" s="208"/>
      <c r="AP283" s="208"/>
      <c r="AQ283" s="160">
        <f t="shared" si="10"/>
        <v>0</v>
      </c>
      <c r="AR283" s="241"/>
      <c r="AS283" s="241"/>
      <c r="AT283" s="241"/>
      <c r="AU283" s="241"/>
      <c r="AV283" s="241"/>
      <c r="AW283" s="241"/>
    </row>
    <row r="284" spans="1:49" s="263" customFormat="1" ht="26.25" customHeight="1" x14ac:dyDescent="0.3">
      <c r="A284" s="263">
        <v>0</v>
      </c>
      <c r="B284" s="138" t="s">
        <v>1510</v>
      </c>
      <c r="C284" s="138">
        <v>2021</v>
      </c>
      <c r="D284" s="138">
        <v>83389</v>
      </c>
      <c r="E284" s="139" t="s">
        <v>1499</v>
      </c>
      <c r="F284" s="140" t="s">
        <v>65</v>
      </c>
      <c r="G284" s="141" t="s">
        <v>89</v>
      </c>
      <c r="H284" s="142" t="s">
        <v>96</v>
      </c>
      <c r="I284" s="143" t="s">
        <v>1520</v>
      </c>
      <c r="J284" s="144" t="s">
        <v>85</v>
      </c>
      <c r="K284" s="220" t="s">
        <v>268</v>
      </c>
      <c r="L284" s="145">
        <v>55</v>
      </c>
      <c r="M284" s="146" t="str">
        <f>IF(ISERROR(VLOOKUP(L284,Proposito_programa!$C$2:$E$59,2,FALSE))," ",VLOOKUP(L284,Proposito_programa!$C$2:$E$59,2,FALSE))</f>
        <v>Fortalecimiento de cultura ciudadana y su institucionalidad</v>
      </c>
      <c r="N284" s="146" t="str">
        <f>IF(ISERROR(VLOOKUP(L284,Proposito_programa!$C$2:$E$59,3,FALSE))," ",VLOOKUP(L284,Proposito_programa!$C$2:$E$59,3,FALSE))</f>
        <v>Propósito 5: Construir Bogotá - Región con gobierno abierto, transparente y ciudadanía consciente</v>
      </c>
      <c r="O284" s="147">
        <v>1691</v>
      </c>
      <c r="P284" s="148">
        <v>1</v>
      </c>
      <c r="Q284" s="149">
        <v>901446013</v>
      </c>
      <c r="R284" s="150" t="s">
        <v>1528</v>
      </c>
      <c r="S284" s="149" t="s">
        <v>365</v>
      </c>
      <c r="T284" s="149"/>
      <c r="U284" s="151"/>
      <c r="V284" s="152"/>
      <c r="W284" s="153">
        <v>31209750</v>
      </c>
      <c r="X284" s="154"/>
      <c r="Y284" s="155"/>
      <c r="Z284" s="153"/>
      <c r="AA284" s="311">
        <f t="shared" si="9"/>
        <v>31209750</v>
      </c>
      <c r="AB284" s="344">
        <v>0</v>
      </c>
      <c r="AC284" s="413">
        <v>44552</v>
      </c>
      <c r="AD284" s="157"/>
      <c r="AE284" s="157"/>
      <c r="AF284" s="208"/>
      <c r="AG284" s="262"/>
      <c r="AH284" s="158"/>
      <c r="AI284" s="159"/>
      <c r="AJ284" s="262"/>
      <c r="AK284" s="262"/>
      <c r="AL284" s="262"/>
      <c r="AM284" s="208"/>
      <c r="AN284" s="208"/>
      <c r="AO284" s="208"/>
      <c r="AP284" s="208"/>
      <c r="AQ284" s="160">
        <f t="shared" si="10"/>
        <v>0</v>
      </c>
      <c r="AR284" s="241"/>
      <c r="AS284" s="241"/>
      <c r="AT284" s="241"/>
      <c r="AU284" s="241"/>
      <c r="AV284" s="241"/>
      <c r="AW284" s="241"/>
    </row>
    <row r="285" spans="1:49" s="263" customFormat="1" ht="26.25" customHeight="1" x14ac:dyDescent="0.3">
      <c r="A285" s="263">
        <v>0</v>
      </c>
      <c r="B285" s="138" t="s">
        <v>1510</v>
      </c>
      <c r="C285" s="138">
        <v>2021</v>
      </c>
      <c r="D285" s="138">
        <v>83389</v>
      </c>
      <c r="E285" s="139" t="s">
        <v>1499</v>
      </c>
      <c r="F285" s="140" t="s">
        <v>65</v>
      </c>
      <c r="G285" s="141" t="s">
        <v>89</v>
      </c>
      <c r="H285" s="142" t="s">
        <v>96</v>
      </c>
      <c r="I285" s="143" t="s">
        <v>1520</v>
      </c>
      <c r="J285" s="144" t="s">
        <v>84</v>
      </c>
      <c r="K285" s="220" t="s">
        <v>268</v>
      </c>
      <c r="L285" s="145" t="s">
        <v>115</v>
      </c>
      <c r="M285" s="146"/>
      <c r="N285" s="146"/>
      <c r="O285" s="147"/>
      <c r="P285" s="148">
        <v>1</v>
      </c>
      <c r="Q285" s="149">
        <v>901446013</v>
      </c>
      <c r="R285" s="150" t="s">
        <v>1528</v>
      </c>
      <c r="S285" s="149" t="s">
        <v>365</v>
      </c>
      <c r="T285" s="149"/>
      <c r="U285" s="151"/>
      <c r="V285" s="152"/>
      <c r="W285" s="153">
        <v>14404500</v>
      </c>
      <c r="X285" s="154"/>
      <c r="Y285" s="155"/>
      <c r="Z285" s="153"/>
      <c r="AA285" s="311">
        <f t="shared" si="9"/>
        <v>14404500</v>
      </c>
      <c r="AB285" s="344">
        <v>0</v>
      </c>
      <c r="AC285" s="413">
        <v>44552</v>
      </c>
      <c r="AD285" s="157"/>
      <c r="AE285" s="157"/>
      <c r="AF285" s="208"/>
      <c r="AG285" s="262"/>
      <c r="AH285" s="158"/>
      <c r="AI285" s="159"/>
      <c r="AJ285" s="262"/>
      <c r="AK285" s="262"/>
      <c r="AL285" s="262"/>
      <c r="AM285" s="208"/>
      <c r="AN285" s="208"/>
      <c r="AO285" s="208"/>
      <c r="AP285" s="208"/>
      <c r="AQ285" s="160">
        <f t="shared" si="10"/>
        <v>0</v>
      </c>
      <c r="AR285" s="241"/>
      <c r="AS285" s="241"/>
      <c r="AT285" s="241"/>
      <c r="AU285" s="241"/>
      <c r="AV285" s="241"/>
      <c r="AW285" s="241"/>
    </row>
    <row r="286" spans="1:49" s="263" customFormat="1" ht="41.4" x14ac:dyDescent="0.3">
      <c r="A286" s="263">
        <v>1</v>
      </c>
      <c r="B286" s="138" t="s">
        <v>1511</v>
      </c>
      <c r="C286" s="138">
        <v>2021</v>
      </c>
      <c r="D286" s="138">
        <v>83390</v>
      </c>
      <c r="E286" s="139" t="s">
        <v>1500</v>
      </c>
      <c r="F286" s="140" t="s">
        <v>65</v>
      </c>
      <c r="G286" s="141" t="s">
        <v>89</v>
      </c>
      <c r="H286" s="142" t="s">
        <v>96</v>
      </c>
      <c r="I286" s="143" t="s">
        <v>1521</v>
      </c>
      <c r="J286" s="144" t="s">
        <v>84</v>
      </c>
      <c r="K286" s="191" t="s">
        <v>268</v>
      </c>
      <c r="L286" s="145" t="s">
        <v>115</v>
      </c>
      <c r="M286" s="146"/>
      <c r="N286" s="146"/>
      <c r="O286" s="147"/>
      <c r="P286" s="205"/>
      <c r="Q286" s="149">
        <v>830037946</v>
      </c>
      <c r="R286" s="150" t="s">
        <v>1524</v>
      </c>
      <c r="S286" s="149" t="s">
        <v>364</v>
      </c>
      <c r="T286" s="149"/>
      <c r="U286" s="151"/>
      <c r="V286" s="152"/>
      <c r="W286" s="153">
        <v>4668528</v>
      </c>
      <c r="X286" s="154"/>
      <c r="Y286" s="155"/>
      <c r="Z286" s="153"/>
      <c r="AA286" s="311">
        <f t="shared" si="9"/>
        <v>4668528</v>
      </c>
      <c r="AB286" s="344">
        <v>0</v>
      </c>
      <c r="AC286" s="413">
        <v>44552</v>
      </c>
      <c r="AD286" s="157"/>
      <c r="AE286" s="157"/>
      <c r="AF286" s="208"/>
      <c r="AG286" s="262"/>
      <c r="AH286" s="158"/>
      <c r="AI286" s="159"/>
      <c r="AJ286" s="262"/>
      <c r="AK286" s="262"/>
      <c r="AL286" s="262"/>
      <c r="AM286" s="208"/>
      <c r="AN286" s="208"/>
      <c r="AO286" s="208"/>
      <c r="AP286" s="208"/>
      <c r="AQ286" s="160">
        <f t="shared" si="10"/>
        <v>0</v>
      </c>
      <c r="AR286" s="241"/>
      <c r="AS286" s="241"/>
      <c r="AT286" s="241"/>
      <c r="AU286" s="241"/>
      <c r="AV286" s="241"/>
      <c r="AW286" s="241"/>
    </row>
    <row r="287" spans="1:49" s="263" customFormat="1" ht="32.25" customHeight="1" x14ac:dyDescent="0.3">
      <c r="A287" s="263">
        <v>1</v>
      </c>
      <c r="B287" s="138" t="s">
        <v>1110</v>
      </c>
      <c r="C287" s="389">
        <v>2019</v>
      </c>
      <c r="D287" s="138" t="s">
        <v>1111</v>
      </c>
      <c r="E287" s="139" t="s">
        <v>1112</v>
      </c>
      <c r="F287" s="140" t="s">
        <v>49</v>
      </c>
      <c r="G287" s="141" t="s">
        <v>83</v>
      </c>
      <c r="H287" s="142" t="s">
        <v>115</v>
      </c>
      <c r="I287" s="143" t="s">
        <v>1113</v>
      </c>
      <c r="J287" s="144" t="s">
        <v>85</v>
      </c>
      <c r="K287" s="204" t="s">
        <v>268</v>
      </c>
      <c r="L287" s="145">
        <v>49</v>
      </c>
      <c r="M287" s="146" t="str">
        <f>IF(ISERROR(VLOOKUP(L287,Proposito_programa!$C$2:$E$59,2,FALSE))," ",VLOOKUP(L287,Proposito_programa!$C$2:$E$59,2,FALSE))</f>
        <v>Movilidad segura, sostenible y accesible</v>
      </c>
      <c r="N287" s="390" t="str">
        <f>IF(ISERROR(VLOOKUP(L287,[12]Proposito_programa!$C$2:$E$59,3,FALSE))," ",VLOOKUP(L287,[12]Proposito_programa!$C$2:$E$59,3,FALSE))</f>
        <v>Propósito 4: Hacer de Bogotá Región un modelo de movilidad multimodal, incluyente y sostenible</v>
      </c>
      <c r="O287" s="147">
        <v>1688</v>
      </c>
      <c r="P287" s="205">
        <v>7</v>
      </c>
      <c r="Q287" s="149">
        <v>901310016</v>
      </c>
      <c r="R287" s="150" t="s">
        <v>1293</v>
      </c>
      <c r="S287" s="149" t="s">
        <v>366</v>
      </c>
      <c r="T287" s="149">
        <v>79865330</v>
      </c>
      <c r="U287" s="151" t="s">
        <v>1327</v>
      </c>
      <c r="V287" s="152">
        <v>0.5</v>
      </c>
      <c r="W287" s="153"/>
      <c r="X287" s="154"/>
      <c r="Y287" s="155">
        <v>1</v>
      </c>
      <c r="Z287" s="153">
        <v>179125690</v>
      </c>
      <c r="AA287" s="311">
        <f t="shared" si="9"/>
        <v>179125690</v>
      </c>
      <c r="AB287" s="344">
        <v>0</v>
      </c>
      <c r="AC287" s="413">
        <v>44334</v>
      </c>
      <c r="AD287" s="157">
        <v>44334</v>
      </c>
      <c r="AE287" s="157">
        <v>44340</v>
      </c>
      <c r="AF287" s="208">
        <v>6</v>
      </c>
      <c r="AG287" s="262"/>
      <c r="AH287" s="158"/>
      <c r="AI287" s="159"/>
      <c r="AJ287" s="262"/>
      <c r="AK287" s="262"/>
      <c r="AL287" s="262"/>
      <c r="AM287" s="208"/>
      <c r="AN287" s="208"/>
      <c r="AO287" s="208" t="s">
        <v>1354</v>
      </c>
      <c r="AP287" s="208"/>
      <c r="AQ287" s="160">
        <f t="shared" si="10"/>
        <v>0</v>
      </c>
      <c r="AR287" s="241"/>
      <c r="AS287" s="241"/>
      <c r="AT287" s="241"/>
      <c r="AU287" s="241"/>
      <c r="AV287" s="241"/>
      <c r="AW287" s="241"/>
    </row>
    <row r="288" spans="1:49" s="352" customFormat="1" ht="27.9" customHeight="1" x14ac:dyDescent="0.3">
      <c r="B288" s="325" t="s">
        <v>1110</v>
      </c>
      <c r="C288" s="389">
        <v>2019</v>
      </c>
      <c r="D288" s="325" t="s">
        <v>1111</v>
      </c>
      <c r="E288" s="326" t="s">
        <v>1112</v>
      </c>
      <c r="F288" s="140" t="s">
        <v>49</v>
      </c>
      <c r="G288" s="141" t="s">
        <v>83</v>
      </c>
      <c r="H288" s="329" t="s">
        <v>115</v>
      </c>
      <c r="I288" s="330" t="s">
        <v>1113</v>
      </c>
      <c r="J288" s="144" t="s">
        <v>85</v>
      </c>
      <c r="K288" s="332" t="s">
        <v>268</v>
      </c>
      <c r="L288" s="333">
        <v>49</v>
      </c>
      <c r="M288" s="334" t="str">
        <f>IF(ISERROR(VLOOKUP(L288,Proposito_programa!$C$2:$E$59,2,FALSE))," ",VLOOKUP(L288,Proposito_programa!$C$2:$E$59,2,FALSE))</f>
        <v>Movilidad segura, sostenible y accesible</v>
      </c>
      <c r="N288" s="390" t="str">
        <f>IF(ISERROR(VLOOKUP(L288,[12]Proposito_programa!$C$2:$E$59,3,FALSE))," ",VLOOKUP(L288,[12]Proposito_programa!$C$2:$E$59,3,FALSE))</f>
        <v>Propósito 4: Hacer de Bogotá Región un modelo de movilidad multimodal, incluyente y sostenible</v>
      </c>
      <c r="O288" s="335">
        <v>1688</v>
      </c>
      <c r="P288" s="336">
        <v>7</v>
      </c>
      <c r="Q288" s="337">
        <v>901310016</v>
      </c>
      <c r="R288" s="338" t="s">
        <v>1293</v>
      </c>
      <c r="S288" s="337" t="s">
        <v>366</v>
      </c>
      <c r="T288" s="337">
        <v>900674490</v>
      </c>
      <c r="U288" s="339" t="s">
        <v>1328</v>
      </c>
      <c r="V288" s="340">
        <v>0.25</v>
      </c>
      <c r="W288" s="341"/>
      <c r="X288" s="342"/>
      <c r="Y288" s="343"/>
      <c r="Z288" s="341"/>
      <c r="AA288" s="311">
        <f t="shared" si="9"/>
        <v>0</v>
      </c>
      <c r="AB288" s="344">
        <v>0</v>
      </c>
      <c r="AC288" s="413"/>
      <c r="AD288" s="157"/>
      <c r="AE288" s="157"/>
      <c r="AF288" s="346"/>
      <c r="AG288" s="347"/>
      <c r="AH288" s="348"/>
      <c r="AI288" s="349"/>
      <c r="AJ288" s="347"/>
      <c r="AK288" s="347"/>
      <c r="AL288" s="347"/>
      <c r="AM288" s="346"/>
      <c r="AN288" s="346"/>
      <c r="AO288" s="346"/>
      <c r="AP288" s="346"/>
      <c r="AQ288" s="350" t="str">
        <f t="shared" si="10"/>
        <v>-</v>
      </c>
      <c r="AR288" s="351"/>
      <c r="AS288" s="351"/>
      <c r="AT288" s="351"/>
      <c r="AU288" s="351"/>
      <c r="AV288" s="351"/>
      <c r="AW288" s="351"/>
    </row>
    <row r="289" spans="1:49" s="263" customFormat="1" ht="27.9" customHeight="1" x14ac:dyDescent="0.3">
      <c r="B289" s="138" t="s">
        <v>1110</v>
      </c>
      <c r="C289" s="389">
        <v>2019</v>
      </c>
      <c r="D289" s="138" t="s">
        <v>1111</v>
      </c>
      <c r="E289" s="139" t="s">
        <v>1112</v>
      </c>
      <c r="F289" s="140" t="s">
        <v>49</v>
      </c>
      <c r="G289" s="141" t="s">
        <v>83</v>
      </c>
      <c r="H289" s="142" t="s">
        <v>115</v>
      </c>
      <c r="I289" s="143" t="s">
        <v>1113</v>
      </c>
      <c r="J289" s="144" t="s">
        <v>85</v>
      </c>
      <c r="K289" s="204" t="s">
        <v>268</v>
      </c>
      <c r="L289" s="145">
        <v>49</v>
      </c>
      <c r="M289" s="146" t="str">
        <f>IF(ISERROR(VLOOKUP(L289,Proposito_programa!$C$2:$E$59,2,FALSE))," ",VLOOKUP(L289,Proposito_programa!$C$2:$E$59,2,FALSE))</f>
        <v>Movilidad segura, sostenible y accesible</v>
      </c>
      <c r="N289" s="390" t="str">
        <f>IF(ISERROR(VLOOKUP(L289,[12]Proposito_programa!$C$2:$E$59,3,FALSE))," ",VLOOKUP(L289,[12]Proposito_programa!$C$2:$E$59,3,FALSE))</f>
        <v>Propósito 4: Hacer de Bogotá Región un modelo de movilidad multimodal, incluyente y sostenible</v>
      </c>
      <c r="O289" s="147">
        <v>1688</v>
      </c>
      <c r="P289" s="205">
        <v>7</v>
      </c>
      <c r="Q289" s="149">
        <v>901310016</v>
      </c>
      <c r="R289" s="150" t="s">
        <v>1293</v>
      </c>
      <c r="S289" s="149" t="s">
        <v>366</v>
      </c>
      <c r="T289" s="149">
        <v>830068724</v>
      </c>
      <c r="U289" s="151" t="s">
        <v>1329</v>
      </c>
      <c r="V289" s="152">
        <v>0.25</v>
      </c>
      <c r="W289" s="153"/>
      <c r="X289" s="154"/>
      <c r="Y289" s="155"/>
      <c r="Z289" s="153"/>
      <c r="AA289" s="311">
        <f t="shared" si="9"/>
        <v>0</v>
      </c>
      <c r="AB289" s="344">
        <v>0</v>
      </c>
      <c r="AC289" s="413"/>
      <c r="AD289" s="157"/>
      <c r="AE289" s="157"/>
      <c r="AF289" s="208"/>
      <c r="AG289" s="262"/>
      <c r="AH289" s="158"/>
      <c r="AI289" s="159"/>
      <c r="AJ289" s="262"/>
      <c r="AK289" s="262"/>
      <c r="AL289" s="262"/>
      <c r="AM289" s="208"/>
      <c r="AN289" s="208"/>
      <c r="AO289" s="208"/>
      <c r="AP289" s="208"/>
      <c r="AQ289" s="160" t="str">
        <f t="shared" si="10"/>
        <v>-</v>
      </c>
      <c r="AR289" s="241"/>
      <c r="AS289" s="241"/>
      <c r="AT289" s="241"/>
      <c r="AU289" s="241"/>
      <c r="AV289" s="241"/>
      <c r="AW289" s="241"/>
    </row>
    <row r="290" spans="1:49" s="263" customFormat="1" ht="27.9" customHeight="1" x14ac:dyDescent="0.3">
      <c r="A290" s="263">
        <v>1</v>
      </c>
      <c r="B290" s="138" t="s">
        <v>1114</v>
      </c>
      <c r="C290" s="389">
        <v>2019</v>
      </c>
      <c r="D290" s="138" t="s">
        <v>1115</v>
      </c>
      <c r="E290" s="139" t="s">
        <v>1116</v>
      </c>
      <c r="F290" s="140" t="s">
        <v>49</v>
      </c>
      <c r="G290" s="141" t="s">
        <v>83</v>
      </c>
      <c r="H290" s="142" t="s">
        <v>115</v>
      </c>
      <c r="I290" s="143" t="s">
        <v>1567</v>
      </c>
      <c r="J290" s="144" t="s">
        <v>85</v>
      </c>
      <c r="K290" s="204" t="s">
        <v>268</v>
      </c>
      <c r="L290" s="145">
        <v>49</v>
      </c>
      <c r="M290" s="146" t="str">
        <f>IF(ISERROR(VLOOKUP(L290,Proposito_programa!$C$2:$E$59,2,FALSE))," ",VLOOKUP(L290,Proposito_programa!$C$2:$E$59,2,FALSE))</f>
        <v>Movilidad segura, sostenible y accesible</v>
      </c>
      <c r="N290" s="390" t="str">
        <f>IF(ISERROR(VLOOKUP(L290,[12]Proposito_programa!$C$2:$E$59,3,FALSE))," ",VLOOKUP(L290,[12]Proposito_programa!$C$2:$E$59,3,FALSE))</f>
        <v>Propósito 4: Hacer de Bogotá Región un modelo de movilidad multimodal, incluyente y sostenible</v>
      </c>
      <c r="O290" s="147">
        <v>1688</v>
      </c>
      <c r="P290" s="205">
        <v>1</v>
      </c>
      <c r="Q290" s="149">
        <v>3096924</v>
      </c>
      <c r="R290" s="150" t="s">
        <v>1294</v>
      </c>
      <c r="S290" s="149" t="s">
        <v>363</v>
      </c>
      <c r="T290" s="149"/>
      <c r="U290" s="151"/>
      <c r="V290" s="152"/>
      <c r="W290" s="153"/>
      <c r="X290" s="154"/>
      <c r="Y290" s="155">
        <v>1</v>
      </c>
      <c r="Z290" s="153">
        <v>10921000</v>
      </c>
      <c r="AA290" s="311">
        <f t="shared" si="9"/>
        <v>10921000</v>
      </c>
      <c r="AB290" s="344">
        <v>9828900</v>
      </c>
      <c r="AC290" s="413">
        <v>44235</v>
      </c>
      <c r="AD290" s="157">
        <v>44235</v>
      </c>
      <c r="AE290" s="157">
        <v>44322</v>
      </c>
      <c r="AF290" s="208">
        <v>87</v>
      </c>
      <c r="AG290" s="262"/>
      <c r="AH290" s="158"/>
      <c r="AI290" s="159"/>
      <c r="AJ290" s="262"/>
      <c r="AK290" s="262"/>
      <c r="AL290" s="262"/>
      <c r="AM290" s="208"/>
      <c r="AN290" s="208"/>
      <c r="AO290" s="208" t="s">
        <v>1354</v>
      </c>
      <c r="AP290" s="208"/>
      <c r="AQ290" s="160">
        <f t="shared" si="10"/>
        <v>0.9</v>
      </c>
      <c r="AR290" s="241"/>
      <c r="AS290" s="241"/>
      <c r="AT290" s="241"/>
      <c r="AU290" s="241"/>
      <c r="AV290" s="241"/>
      <c r="AW290" s="241"/>
    </row>
    <row r="291" spans="1:49" s="263" customFormat="1" ht="27.9" customHeight="1" x14ac:dyDescent="0.3">
      <c r="A291" s="263">
        <v>0</v>
      </c>
      <c r="B291" s="138" t="s">
        <v>1114</v>
      </c>
      <c r="C291" s="389">
        <v>2019</v>
      </c>
      <c r="D291" s="138" t="s">
        <v>1115</v>
      </c>
      <c r="E291" s="139" t="s">
        <v>1116</v>
      </c>
      <c r="F291" s="140" t="s">
        <v>49</v>
      </c>
      <c r="G291" s="141" t="s">
        <v>83</v>
      </c>
      <c r="H291" s="142" t="s">
        <v>115</v>
      </c>
      <c r="I291" s="143" t="s">
        <v>1568</v>
      </c>
      <c r="J291" s="144" t="s">
        <v>85</v>
      </c>
      <c r="K291" s="204" t="s">
        <v>268</v>
      </c>
      <c r="L291" s="145">
        <v>49</v>
      </c>
      <c r="M291" s="146" t="str">
        <f>IF(ISERROR(VLOOKUP(L291,Proposito_programa!$C$2:$E$59,2,FALSE))," ",VLOOKUP(L291,Proposito_programa!$C$2:$E$59,2,FALSE))</f>
        <v>Movilidad segura, sostenible y accesible</v>
      </c>
      <c r="N291" s="390" t="str">
        <f>IF(ISERROR(VLOOKUP(L291,[12]Proposito_programa!$C$2:$E$59,3,FALSE))," ",VLOOKUP(L291,[12]Proposito_programa!$C$2:$E$59,3,FALSE))</f>
        <v>Propósito 4: Hacer de Bogotá Región un modelo de movilidad multimodal, incluyente y sostenible</v>
      </c>
      <c r="O291" s="147">
        <v>1688</v>
      </c>
      <c r="P291" s="205">
        <v>1</v>
      </c>
      <c r="Q291" s="149">
        <v>3096924</v>
      </c>
      <c r="R291" s="150" t="s">
        <v>1294</v>
      </c>
      <c r="S291" s="149" t="s">
        <v>363</v>
      </c>
      <c r="T291" s="149"/>
      <c r="U291" s="151"/>
      <c r="V291" s="152"/>
      <c r="W291" s="153"/>
      <c r="X291" s="154"/>
      <c r="Y291" s="155">
        <v>1</v>
      </c>
      <c r="Z291" s="153">
        <v>5460500</v>
      </c>
      <c r="AA291" s="311">
        <f t="shared" si="9"/>
        <v>5460500</v>
      </c>
      <c r="AB291" s="344">
        <v>4914650</v>
      </c>
      <c r="AC291" s="413">
        <v>44292</v>
      </c>
      <c r="AD291" s="157">
        <v>44292</v>
      </c>
      <c r="AE291" s="157">
        <v>44322</v>
      </c>
      <c r="AF291" s="208">
        <v>30</v>
      </c>
      <c r="AG291" s="262"/>
      <c r="AH291" s="158"/>
      <c r="AI291" s="159"/>
      <c r="AJ291" s="262"/>
      <c r="AK291" s="262"/>
      <c r="AL291" s="262"/>
      <c r="AM291" s="208"/>
      <c r="AN291" s="208"/>
      <c r="AO291" s="208" t="s">
        <v>1354</v>
      </c>
      <c r="AP291" s="208"/>
      <c r="AQ291" s="160">
        <f t="shared" si="10"/>
        <v>0.90003662668253825</v>
      </c>
      <c r="AR291" s="241"/>
      <c r="AS291" s="241"/>
      <c r="AT291" s="241"/>
      <c r="AU291" s="241"/>
      <c r="AV291" s="241"/>
      <c r="AW291" s="241"/>
    </row>
    <row r="292" spans="1:49" s="263" customFormat="1" ht="27.9" customHeight="1" x14ac:dyDescent="0.3">
      <c r="A292" s="263">
        <v>1</v>
      </c>
      <c r="B292" s="138" t="s">
        <v>1117</v>
      </c>
      <c r="C292" s="389">
        <v>2019</v>
      </c>
      <c r="D292" s="138" t="s">
        <v>1118</v>
      </c>
      <c r="E292" s="139" t="s">
        <v>1119</v>
      </c>
      <c r="F292" s="140" t="s">
        <v>49</v>
      </c>
      <c r="G292" s="141" t="s">
        <v>83</v>
      </c>
      <c r="H292" s="142" t="s">
        <v>115</v>
      </c>
      <c r="I292" s="143" t="s">
        <v>1120</v>
      </c>
      <c r="J292" s="144" t="s">
        <v>85</v>
      </c>
      <c r="K292" s="204" t="s">
        <v>268</v>
      </c>
      <c r="L292" s="145">
        <v>55</v>
      </c>
      <c r="M292" s="146" t="str">
        <f>IF(ISERROR(VLOOKUP(L292,Proposito_programa!$C$2:$E$59,2,FALSE))," ",VLOOKUP(L292,Proposito_programa!$C$2:$E$59,2,FALSE))</f>
        <v>Fortalecimiento de cultura ciudadana y su institucionalidad</v>
      </c>
      <c r="N292" s="146" t="str">
        <f>IF(ISERROR(VLOOKUP(L292,Proposito_programa!$C$2:$E$59,3,FALSE))," ",VLOOKUP(L292,Proposito_programa!$C$2:$E$59,3,FALSE))</f>
        <v>Propósito 5: Construir Bogotá - Región con gobierno abierto, transparente y ciudadanía consciente</v>
      </c>
      <c r="O292" s="147">
        <v>1691</v>
      </c>
      <c r="P292" s="205">
        <v>2</v>
      </c>
      <c r="Q292" s="149">
        <v>901351433</v>
      </c>
      <c r="R292" s="150" t="s">
        <v>1295</v>
      </c>
      <c r="S292" s="149" t="s">
        <v>366</v>
      </c>
      <c r="T292" s="149">
        <v>8300779020</v>
      </c>
      <c r="U292" s="151" t="s">
        <v>1330</v>
      </c>
      <c r="V292" s="152">
        <v>0.5</v>
      </c>
      <c r="W292" s="153"/>
      <c r="X292" s="154"/>
      <c r="Y292" s="155">
        <v>1</v>
      </c>
      <c r="Z292" s="153">
        <v>49452038</v>
      </c>
      <c r="AA292" s="311">
        <f t="shared" si="9"/>
        <v>49452038</v>
      </c>
      <c r="AB292" s="344">
        <v>28506924</v>
      </c>
      <c r="AC292" s="413">
        <v>44264</v>
      </c>
      <c r="AD292" s="157">
        <v>44264</v>
      </c>
      <c r="AE292" s="157">
        <v>44325</v>
      </c>
      <c r="AF292" s="208">
        <v>61</v>
      </c>
      <c r="AG292" s="262"/>
      <c r="AH292" s="158"/>
      <c r="AI292" s="159"/>
      <c r="AJ292" s="262"/>
      <c r="AK292" s="262"/>
      <c r="AL292" s="262"/>
      <c r="AM292" s="208"/>
      <c r="AN292" s="208"/>
      <c r="AO292" s="208" t="s">
        <v>1354</v>
      </c>
      <c r="AP292" s="208"/>
      <c r="AQ292" s="160">
        <f t="shared" si="10"/>
        <v>0.57645599964959993</v>
      </c>
      <c r="AR292" s="241"/>
      <c r="AS292" s="241"/>
      <c r="AT292" s="241"/>
      <c r="AU292" s="241"/>
      <c r="AV292" s="241"/>
      <c r="AW292" s="241"/>
    </row>
    <row r="293" spans="1:49" s="352" customFormat="1" ht="27.9" customHeight="1" x14ac:dyDescent="0.3">
      <c r="A293" s="352">
        <v>0</v>
      </c>
      <c r="B293" s="325" t="s">
        <v>1117</v>
      </c>
      <c r="C293" s="389">
        <v>2019</v>
      </c>
      <c r="D293" s="325" t="s">
        <v>1118</v>
      </c>
      <c r="E293" s="326" t="s">
        <v>1119</v>
      </c>
      <c r="F293" s="140" t="s">
        <v>49</v>
      </c>
      <c r="G293" s="141" t="s">
        <v>83</v>
      </c>
      <c r="H293" s="329" t="s">
        <v>115</v>
      </c>
      <c r="I293" s="330" t="s">
        <v>1120</v>
      </c>
      <c r="J293" s="144" t="s">
        <v>85</v>
      </c>
      <c r="K293" s="332" t="s">
        <v>268</v>
      </c>
      <c r="L293" s="333">
        <v>55</v>
      </c>
      <c r="M293" s="334" t="str">
        <f>IF(ISERROR(VLOOKUP(L293,Proposito_programa!$C$2:$E$59,2,FALSE))," ",VLOOKUP(L293,Proposito_programa!$C$2:$E$59,2,FALSE))</f>
        <v>Fortalecimiento de cultura ciudadana y su institucionalidad</v>
      </c>
      <c r="N293" s="146" t="str">
        <f>IF(ISERROR(VLOOKUP(L293,Proposito_programa!$C$2:$E$59,3,FALSE))," ",VLOOKUP(L293,Proposito_programa!$C$2:$E$59,3,FALSE))</f>
        <v>Propósito 5: Construir Bogotá - Región con gobierno abierto, transparente y ciudadanía consciente</v>
      </c>
      <c r="O293" s="335">
        <v>1691</v>
      </c>
      <c r="P293" s="336">
        <v>2</v>
      </c>
      <c r="Q293" s="337">
        <v>901351433</v>
      </c>
      <c r="R293" s="338" t="s">
        <v>1295</v>
      </c>
      <c r="S293" s="337" t="s">
        <v>366</v>
      </c>
      <c r="T293" s="337">
        <v>79865330</v>
      </c>
      <c r="U293" s="339" t="s">
        <v>1331</v>
      </c>
      <c r="V293" s="340">
        <v>0.5</v>
      </c>
      <c r="W293" s="341"/>
      <c r="X293" s="342"/>
      <c r="Y293" s="343"/>
      <c r="Z293" s="341"/>
      <c r="AA293" s="311">
        <f t="shared" si="9"/>
        <v>0</v>
      </c>
      <c r="AB293" s="344">
        <v>0</v>
      </c>
      <c r="AC293" s="413">
        <v>44264</v>
      </c>
      <c r="AD293" s="157">
        <v>44264</v>
      </c>
      <c r="AE293" s="157">
        <v>44325</v>
      </c>
      <c r="AF293" s="346"/>
      <c r="AG293" s="347"/>
      <c r="AH293" s="348"/>
      <c r="AI293" s="349"/>
      <c r="AJ293" s="347"/>
      <c r="AK293" s="347"/>
      <c r="AL293" s="347"/>
      <c r="AM293" s="346"/>
      <c r="AN293" s="346"/>
      <c r="AO293" s="346"/>
      <c r="AP293" s="346"/>
      <c r="AQ293" s="350" t="str">
        <f t="shared" si="10"/>
        <v>-</v>
      </c>
      <c r="AR293" s="351"/>
      <c r="AS293" s="351"/>
      <c r="AT293" s="351"/>
      <c r="AU293" s="351"/>
      <c r="AV293" s="351"/>
      <c r="AW293" s="351"/>
    </row>
    <row r="294" spans="1:49" s="266" customFormat="1" ht="27.9" customHeight="1" x14ac:dyDescent="0.3">
      <c r="A294" s="266">
        <v>1</v>
      </c>
      <c r="B294" s="221" t="s">
        <v>1121</v>
      </c>
      <c r="C294" s="389">
        <v>2019</v>
      </c>
      <c r="D294" s="221" t="s">
        <v>1122</v>
      </c>
      <c r="E294" s="222" t="s">
        <v>1123</v>
      </c>
      <c r="F294" s="140" t="s">
        <v>49</v>
      </c>
      <c r="G294" s="141" t="s">
        <v>83</v>
      </c>
      <c r="H294" s="223" t="s">
        <v>115</v>
      </c>
      <c r="I294" s="224" t="s">
        <v>1124</v>
      </c>
      <c r="J294" s="144" t="s">
        <v>85</v>
      </c>
      <c r="K294" s="204" t="s">
        <v>268</v>
      </c>
      <c r="L294" s="145">
        <v>37</v>
      </c>
      <c r="M294" s="146" t="str">
        <f>IF(ISERROR(VLOOKUP(L294,Proposito_programa!$C$2:$E$59,2,FALSE))," ",VLOOKUP(L294,Proposito_programa!$C$2:$E$59,2,FALSE))</f>
        <v>Provisión y mejoramiento de servicios públicos</v>
      </c>
      <c r="N294" s="146" t="str">
        <f>IF(ISERROR(VLOOKUP(L294,Proposito_programa!$C$2:$E$59,3,FALSE))," ",VLOOKUP(L294,Proposito_programa!$C$2:$E$59,3,FALSE))</f>
        <v>Propósito 2 : Cambiar Nuestros Hábitos de Vida para Reverdecer a Bogotá y Adaptarnos y Mitigar la Crisis Climática</v>
      </c>
      <c r="O294" s="147">
        <v>1668</v>
      </c>
      <c r="P294" s="148">
        <v>1</v>
      </c>
      <c r="Q294" s="225">
        <v>901350924</v>
      </c>
      <c r="R294" s="226" t="s">
        <v>1296</v>
      </c>
      <c r="S294" s="225" t="s">
        <v>366</v>
      </c>
      <c r="T294" s="225">
        <v>900245275</v>
      </c>
      <c r="U294" s="271" t="s">
        <v>1332</v>
      </c>
      <c r="V294" s="227">
        <v>0.5</v>
      </c>
      <c r="W294" s="153"/>
      <c r="X294" s="154"/>
      <c r="Y294" s="155">
        <v>1</v>
      </c>
      <c r="Z294" s="153">
        <v>85403685</v>
      </c>
      <c r="AA294" s="366">
        <f t="shared" si="9"/>
        <v>85403685</v>
      </c>
      <c r="AB294" s="379">
        <v>64267758</v>
      </c>
      <c r="AC294" s="416">
        <v>44357</v>
      </c>
      <c r="AD294" s="228">
        <v>44357</v>
      </c>
      <c r="AE294" s="228">
        <v>44450</v>
      </c>
      <c r="AF294" s="229">
        <v>93</v>
      </c>
      <c r="AG294" s="264"/>
      <c r="AH294" s="230"/>
      <c r="AI294" s="231"/>
      <c r="AJ294" s="264"/>
      <c r="AK294" s="264"/>
      <c r="AL294" s="264"/>
      <c r="AM294" s="229"/>
      <c r="AN294" s="229"/>
      <c r="AO294" s="229" t="s">
        <v>1354</v>
      </c>
      <c r="AP294" s="229"/>
      <c r="AQ294" s="160">
        <f t="shared" si="10"/>
        <v>0.75251738844758276</v>
      </c>
      <c r="AR294" s="265"/>
      <c r="AS294" s="265"/>
      <c r="AT294" s="265"/>
      <c r="AU294" s="265"/>
      <c r="AV294" s="265"/>
      <c r="AW294" s="265"/>
    </row>
    <row r="295" spans="1:49" s="352" customFormat="1" ht="27.9" customHeight="1" x14ac:dyDescent="0.3">
      <c r="A295" s="352">
        <v>0</v>
      </c>
      <c r="B295" s="325" t="s">
        <v>1121</v>
      </c>
      <c r="C295" s="389">
        <v>2019</v>
      </c>
      <c r="D295" s="325" t="s">
        <v>1122</v>
      </c>
      <c r="E295" s="326" t="s">
        <v>1123</v>
      </c>
      <c r="F295" s="140" t="s">
        <v>49</v>
      </c>
      <c r="G295" s="141" t="s">
        <v>83</v>
      </c>
      <c r="H295" s="329" t="s">
        <v>115</v>
      </c>
      <c r="I295" s="330" t="s">
        <v>1124</v>
      </c>
      <c r="J295" s="144" t="s">
        <v>85</v>
      </c>
      <c r="K295" s="332" t="s">
        <v>268</v>
      </c>
      <c r="L295" s="333">
        <v>37</v>
      </c>
      <c r="M295" s="334" t="str">
        <f>IF(ISERROR(VLOOKUP(L295,Proposito_programa!$C$2:$E$59,2,FALSE))," ",VLOOKUP(L295,Proposito_programa!$C$2:$E$59,2,FALSE))</f>
        <v>Provisión y mejoramiento de servicios públicos</v>
      </c>
      <c r="N295" s="146" t="str">
        <f>IF(ISERROR(VLOOKUP(L295,Proposito_programa!$C$2:$E$59,3,FALSE))," ",VLOOKUP(L295,Proposito_programa!$C$2:$E$59,3,FALSE))</f>
        <v>Propósito 2 : Cambiar Nuestros Hábitos de Vida para Reverdecer a Bogotá y Adaptarnos y Mitigar la Crisis Climática</v>
      </c>
      <c r="O295" s="335">
        <v>1668</v>
      </c>
      <c r="P295" s="336">
        <v>1</v>
      </c>
      <c r="Q295" s="337">
        <v>901350924</v>
      </c>
      <c r="R295" s="338" t="s">
        <v>1296</v>
      </c>
      <c r="S295" s="337" t="s">
        <v>366</v>
      </c>
      <c r="T295" s="337">
        <v>816000029</v>
      </c>
      <c r="U295" s="353" t="s">
        <v>1333</v>
      </c>
      <c r="V295" s="340">
        <v>0.5</v>
      </c>
      <c r="W295" s="341"/>
      <c r="X295" s="342"/>
      <c r="Y295" s="343"/>
      <c r="Z295" s="341"/>
      <c r="AA295" s="311">
        <f t="shared" si="9"/>
        <v>0</v>
      </c>
      <c r="AB295" s="344">
        <v>0</v>
      </c>
      <c r="AC295" s="416">
        <v>44357</v>
      </c>
      <c r="AD295" s="228">
        <v>44357</v>
      </c>
      <c r="AE295" s="228">
        <v>44450</v>
      </c>
      <c r="AF295" s="346"/>
      <c r="AG295" s="347"/>
      <c r="AH295" s="348"/>
      <c r="AI295" s="349"/>
      <c r="AJ295" s="347"/>
      <c r="AK295" s="347"/>
      <c r="AL295" s="347"/>
      <c r="AM295" s="346"/>
      <c r="AN295" s="346"/>
      <c r="AO295" s="346"/>
      <c r="AP295" s="346"/>
      <c r="AQ295" s="350" t="str">
        <f t="shared" si="10"/>
        <v>-</v>
      </c>
      <c r="AR295" s="351"/>
      <c r="AS295" s="351"/>
      <c r="AT295" s="351"/>
      <c r="AU295" s="351"/>
      <c r="AV295" s="351"/>
      <c r="AW295" s="351"/>
    </row>
    <row r="296" spans="1:49" s="263" customFormat="1" ht="27.9" customHeight="1" x14ac:dyDescent="0.3">
      <c r="A296" s="263">
        <v>1</v>
      </c>
      <c r="B296" s="138" t="s">
        <v>1125</v>
      </c>
      <c r="C296" s="389">
        <v>2019</v>
      </c>
      <c r="D296" s="138" t="s">
        <v>1126</v>
      </c>
      <c r="E296" s="139" t="s">
        <v>1127</v>
      </c>
      <c r="F296" s="140" t="s">
        <v>49</v>
      </c>
      <c r="G296" s="141" t="s">
        <v>86</v>
      </c>
      <c r="H296" s="142" t="s">
        <v>115</v>
      </c>
      <c r="I296" s="143" t="s">
        <v>1555</v>
      </c>
      <c r="J296" s="144" t="s">
        <v>85</v>
      </c>
      <c r="K296" s="204" t="s">
        <v>268</v>
      </c>
      <c r="L296" s="145">
        <v>21</v>
      </c>
      <c r="M296" s="146" t="str">
        <f>IF(ISERROR(VLOOKUP(L296,Proposito_programa!$C$2:$E$59,2,FALSE))," ",VLOOKUP(L296,Proposito_programa!$C$2:$E$59,2,FALSE))</f>
        <v>Creación y vida cotidiana: Apropiación ciudadana del arte, la cultura y el patrimonio, para la democracia cultural</v>
      </c>
      <c r="N296" s="146" t="str">
        <f>IF(ISERROR(VLOOKUP(L296,Proposito_programa!$C$2:$E$59,3,FALSE))," ",VLOOKUP(L296,Proposito_programa!$C$2:$E$59,3,FALSE))</f>
        <v>Propósito 1: Hacer un nuevo contrato social para incrementar la inclusión social, productiva y política</v>
      </c>
      <c r="O296" s="147">
        <v>1633</v>
      </c>
      <c r="P296" s="148">
        <v>4</v>
      </c>
      <c r="Q296" s="149">
        <v>52268409</v>
      </c>
      <c r="R296" s="150" t="s">
        <v>1297</v>
      </c>
      <c r="S296" s="149" t="s">
        <v>363</v>
      </c>
      <c r="T296" s="149"/>
      <c r="U296" s="151"/>
      <c r="V296" s="152"/>
      <c r="W296" s="153"/>
      <c r="X296" s="154"/>
      <c r="Y296" s="155">
        <v>1</v>
      </c>
      <c r="Z296" s="153">
        <v>3506250</v>
      </c>
      <c r="AA296" s="311">
        <f t="shared" si="9"/>
        <v>3506250</v>
      </c>
      <c r="AB296" s="344">
        <v>3506250</v>
      </c>
      <c r="AC296" s="413">
        <v>44391</v>
      </c>
      <c r="AD296" s="157">
        <v>44391</v>
      </c>
      <c r="AE296" s="157">
        <v>44450</v>
      </c>
      <c r="AF296" s="208">
        <v>59</v>
      </c>
      <c r="AG296" s="262"/>
      <c r="AH296" s="158"/>
      <c r="AI296" s="159"/>
      <c r="AJ296" s="262"/>
      <c r="AK296" s="262"/>
      <c r="AL296" s="262"/>
      <c r="AM296" s="208"/>
      <c r="AN296" s="208"/>
      <c r="AO296" s="208" t="s">
        <v>1354</v>
      </c>
      <c r="AP296" s="208"/>
      <c r="AQ296" s="160">
        <f t="shared" si="10"/>
        <v>1</v>
      </c>
      <c r="AR296" s="241"/>
      <c r="AS296" s="241"/>
      <c r="AT296" s="241"/>
      <c r="AU296" s="241"/>
      <c r="AV296" s="241"/>
      <c r="AW296" s="241"/>
    </row>
    <row r="297" spans="1:49" s="263" customFormat="1" ht="27.9" customHeight="1" x14ac:dyDescent="0.3">
      <c r="A297" s="263">
        <v>1</v>
      </c>
      <c r="B297" s="138" t="s">
        <v>1128</v>
      </c>
      <c r="C297" s="138">
        <v>2020</v>
      </c>
      <c r="D297" s="138" t="s">
        <v>1129</v>
      </c>
      <c r="E297" s="139" t="s">
        <v>1130</v>
      </c>
      <c r="F297" s="140" t="s">
        <v>28</v>
      </c>
      <c r="G297" s="141" t="s">
        <v>89</v>
      </c>
      <c r="H297" s="142" t="s">
        <v>98</v>
      </c>
      <c r="I297" s="143" t="s">
        <v>991</v>
      </c>
      <c r="J297" s="144" t="s">
        <v>84</v>
      </c>
      <c r="K297" s="204" t="s">
        <v>268</v>
      </c>
      <c r="L297" s="145" t="s">
        <v>115</v>
      </c>
      <c r="M297" s="146" t="str">
        <f>IF(ISERROR(VLOOKUP(L297,Proposito_programa!$C$2:$E$59,2,FALSE))," ",VLOOKUP(L297,Proposito_programa!$C$2:$E$59,2,FALSE))</f>
        <v xml:space="preserve"> </v>
      </c>
      <c r="N297" s="146" t="str">
        <f>IF(ISERROR(VLOOKUP(L297,Proposito_programa!$C$2:$E$59,3,FALSE))," ",VLOOKUP(L297,Proposito_programa!$C$2:$E$59,3,FALSE))</f>
        <v xml:space="preserve"> </v>
      </c>
      <c r="O297" s="147"/>
      <c r="P297" s="205">
        <v>1</v>
      </c>
      <c r="Q297" s="149">
        <v>860524654</v>
      </c>
      <c r="R297" s="150" t="s">
        <v>1263</v>
      </c>
      <c r="S297" s="149" t="s">
        <v>364</v>
      </c>
      <c r="T297" s="149"/>
      <c r="U297" s="151"/>
      <c r="V297" s="152"/>
      <c r="W297" s="153"/>
      <c r="X297" s="154"/>
      <c r="Y297" s="155">
        <v>1</v>
      </c>
      <c r="Z297" s="153">
        <v>1886400</v>
      </c>
      <c r="AA297" s="311">
        <f t="shared" si="9"/>
        <v>1886400</v>
      </c>
      <c r="AB297" s="344">
        <v>1886400</v>
      </c>
      <c r="AC297" s="413">
        <v>44326</v>
      </c>
      <c r="AD297" s="157">
        <v>44326</v>
      </c>
      <c r="AE297" s="157">
        <v>44357</v>
      </c>
      <c r="AF297" s="208">
        <v>31</v>
      </c>
      <c r="AG297" s="262"/>
      <c r="AH297" s="158"/>
      <c r="AI297" s="159"/>
      <c r="AJ297" s="262"/>
      <c r="AK297" s="262"/>
      <c r="AL297" s="262"/>
      <c r="AM297" s="208"/>
      <c r="AN297" s="208"/>
      <c r="AO297" s="208" t="s">
        <v>1354</v>
      </c>
      <c r="AP297" s="208"/>
      <c r="AQ297" s="160">
        <f t="shared" si="10"/>
        <v>1</v>
      </c>
      <c r="AR297" s="241"/>
      <c r="AS297" s="241"/>
      <c r="AT297" s="241"/>
      <c r="AU297" s="241"/>
      <c r="AV297" s="241"/>
      <c r="AW297" s="241"/>
    </row>
    <row r="298" spans="1:49" s="263" customFormat="1" ht="27.9" customHeight="1" x14ac:dyDescent="0.3">
      <c r="A298" s="263">
        <v>0</v>
      </c>
      <c r="B298" s="138" t="s">
        <v>1128</v>
      </c>
      <c r="C298" s="138">
        <v>2020</v>
      </c>
      <c r="D298" s="138" t="s">
        <v>1129</v>
      </c>
      <c r="E298" s="139" t="s">
        <v>1130</v>
      </c>
      <c r="F298" s="140" t="s">
        <v>28</v>
      </c>
      <c r="G298" s="141" t="s">
        <v>89</v>
      </c>
      <c r="H298" s="142" t="s">
        <v>98</v>
      </c>
      <c r="I298" s="143" t="s">
        <v>991</v>
      </c>
      <c r="J298" s="144" t="s">
        <v>84</v>
      </c>
      <c r="K298" s="204" t="s">
        <v>268</v>
      </c>
      <c r="L298" s="145" t="s">
        <v>115</v>
      </c>
      <c r="M298" s="146" t="str">
        <f>IF(ISERROR(VLOOKUP(L298,Proposito_programa!$C$2:$E$59,2,FALSE))," ",VLOOKUP(L298,Proposito_programa!$C$2:$E$59,2,FALSE))</f>
        <v xml:space="preserve"> </v>
      </c>
      <c r="N298" s="146" t="s">
        <v>1366</v>
      </c>
      <c r="O298" s="147"/>
      <c r="P298" s="205">
        <v>1</v>
      </c>
      <c r="Q298" s="149">
        <v>860524654</v>
      </c>
      <c r="R298" s="150" t="s">
        <v>1263</v>
      </c>
      <c r="S298" s="149" t="s">
        <v>364</v>
      </c>
      <c r="T298" s="149"/>
      <c r="U298" s="151"/>
      <c r="V298" s="152"/>
      <c r="W298" s="153"/>
      <c r="X298" s="154"/>
      <c r="Y298" s="155">
        <v>1</v>
      </c>
      <c r="Z298" s="153">
        <v>4619614</v>
      </c>
      <c r="AA298" s="311">
        <f t="shared" si="9"/>
        <v>4619614</v>
      </c>
      <c r="AB298" s="344">
        <v>4619614</v>
      </c>
      <c r="AC298" s="413">
        <v>44329</v>
      </c>
      <c r="AD298" s="157">
        <v>44329</v>
      </c>
      <c r="AE298" s="157">
        <v>44357</v>
      </c>
      <c r="AF298" s="208">
        <v>28</v>
      </c>
      <c r="AG298" s="262"/>
      <c r="AH298" s="158"/>
      <c r="AI298" s="159"/>
      <c r="AJ298" s="262"/>
      <c r="AK298" s="262"/>
      <c r="AL298" s="262"/>
      <c r="AM298" s="208"/>
      <c r="AN298" s="208"/>
      <c r="AO298" s="208" t="s">
        <v>1354</v>
      </c>
      <c r="AP298" s="208"/>
      <c r="AQ298" s="160">
        <f t="shared" si="10"/>
        <v>1</v>
      </c>
      <c r="AR298" s="241"/>
      <c r="AS298" s="241"/>
      <c r="AT298" s="241"/>
      <c r="AU298" s="241"/>
      <c r="AV298" s="241"/>
      <c r="AW298" s="241"/>
    </row>
    <row r="299" spans="1:49" s="263" customFormat="1" ht="27.9" customHeight="1" x14ac:dyDescent="0.3">
      <c r="A299" s="263">
        <v>1</v>
      </c>
      <c r="B299" s="138" t="s">
        <v>1131</v>
      </c>
      <c r="C299" s="138">
        <v>2020</v>
      </c>
      <c r="D299" s="138" t="s">
        <v>1132</v>
      </c>
      <c r="E299" s="139" t="s">
        <v>1133</v>
      </c>
      <c r="F299" s="140" t="s">
        <v>90</v>
      </c>
      <c r="G299" s="141" t="s">
        <v>29</v>
      </c>
      <c r="H299" s="142" t="s">
        <v>111</v>
      </c>
      <c r="I299" s="143" t="s">
        <v>1574</v>
      </c>
      <c r="J299" s="144" t="s">
        <v>85</v>
      </c>
      <c r="K299" s="204" t="s">
        <v>268</v>
      </c>
      <c r="L299" s="145">
        <v>57</v>
      </c>
      <c r="M299" s="146" t="str">
        <f>IF(ISERROR(VLOOKUP(L299,Proposito_programa!$C$2:$E$59,2,FALSE))," ",VLOOKUP(L299,Proposito_programa!$C$2:$E$59,2,FALSE))</f>
        <v>Gestión pública local</v>
      </c>
      <c r="N299" s="146" t="str">
        <f>IF(ISERROR(VLOOKUP(L299,Proposito_programa!$C$2:$E$59,3,FALSE))," ",VLOOKUP(L299,Proposito_programa!$C$2:$E$59,3,FALSE))</f>
        <v>Propósito 5: Construir Bogotá - Región con gobierno abierto, transparente y ciudadanía consciente</v>
      </c>
      <c r="O299" s="147">
        <v>1696</v>
      </c>
      <c r="P299" s="148"/>
      <c r="Q299" s="149">
        <v>52603721</v>
      </c>
      <c r="R299" s="150" t="s">
        <v>1298</v>
      </c>
      <c r="S299" s="149" t="s">
        <v>363</v>
      </c>
      <c r="T299" s="149"/>
      <c r="U299" s="151"/>
      <c r="V299" s="152"/>
      <c r="W299" s="153"/>
      <c r="X299" s="154"/>
      <c r="Y299" s="155">
        <v>1</v>
      </c>
      <c r="Z299" s="153">
        <v>4876666</v>
      </c>
      <c r="AA299" s="311">
        <f t="shared" si="9"/>
        <v>4876666</v>
      </c>
      <c r="AB299" s="344">
        <v>4876666</v>
      </c>
      <c r="AC299" s="413">
        <v>44347</v>
      </c>
      <c r="AD299" s="157">
        <v>44347</v>
      </c>
      <c r="AE299" s="157">
        <v>44385</v>
      </c>
      <c r="AF299" s="208">
        <v>38</v>
      </c>
      <c r="AG299" s="262"/>
      <c r="AH299" s="158"/>
      <c r="AI299" s="159"/>
      <c r="AJ299" s="262"/>
      <c r="AK299" s="262"/>
      <c r="AL299" s="262"/>
      <c r="AM299" s="208"/>
      <c r="AN299" s="208"/>
      <c r="AO299" s="208" t="s">
        <v>1354</v>
      </c>
      <c r="AP299" s="208"/>
      <c r="AQ299" s="160">
        <f t="shared" si="10"/>
        <v>1</v>
      </c>
      <c r="AR299" s="241"/>
      <c r="AS299" s="241"/>
      <c r="AT299" s="241"/>
      <c r="AU299" s="241"/>
      <c r="AV299" s="241"/>
      <c r="AW299" s="241"/>
    </row>
    <row r="300" spans="1:49" s="263" customFormat="1" ht="27.9" customHeight="1" x14ac:dyDescent="0.3">
      <c r="A300" s="263">
        <v>1</v>
      </c>
      <c r="B300" s="138" t="s">
        <v>1134</v>
      </c>
      <c r="C300" s="138">
        <v>2020</v>
      </c>
      <c r="D300" s="138" t="s">
        <v>1135</v>
      </c>
      <c r="E300" s="139" t="s">
        <v>1136</v>
      </c>
      <c r="F300" s="140" t="s">
        <v>88</v>
      </c>
      <c r="G300" s="141" t="s">
        <v>86</v>
      </c>
      <c r="H300" s="142" t="s">
        <v>115</v>
      </c>
      <c r="I300" s="143" t="s">
        <v>1573</v>
      </c>
      <c r="J300" s="144" t="s">
        <v>85</v>
      </c>
      <c r="K300" s="204" t="s">
        <v>268</v>
      </c>
      <c r="L300" s="145">
        <v>57</v>
      </c>
      <c r="M300" s="146" t="str">
        <f>IF(ISERROR(VLOOKUP(L300,Proposito_programa!$C$2:$E$59,2,FALSE))," ",VLOOKUP(L300,Proposito_programa!$C$2:$E$59,2,FALSE))</f>
        <v>Gestión pública local</v>
      </c>
      <c r="N300" s="146" t="str">
        <f>IF(ISERROR(VLOOKUP(L300,Proposito_programa!$C$2:$E$59,3,FALSE))," ",VLOOKUP(L300,Proposito_programa!$C$2:$E$59,3,FALSE))</f>
        <v>Propósito 5: Construir Bogotá - Región con gobierno abierto, transparente y ciudadanía consciente</v>
      </c>
      <c r="O300" s="147">
        <v>1696</v>
      </c>
      <c r="P300" s="205">
        <v>3</v>
      </c>
      <c r="Q300" s="149">
        <v>900465924</v>
      </c>
      <c r="R300" s="150" t="s">
        <v>1299</v>
      </c>
      <c r="S300" s="149" t="s">
        <v>364</v>
      </c>
      <c r="T300" s="149"/>
      <c r="U300" s="151"/>
      <c r="V300" s="152"/>
      <c r="W300" s="153"/>
      <c r="X300" s="154"/>
      <c r="Y300" s="155">
        <v>1</v>
      </c>
      <c r="Z300" s="153">
        <v>7175000</v>
      </c>
      <c r="AA300" s="311">
        <f t="shared" si="9"/>
        <v>7175000</v>
      </c>
      <c r="AB300" s="344">
        <v>6047479</v>
      </c>
      <c r="AC300" s="413">
        <v>44314</v>
      </c>
      <c r="AD300" s="157">
        <v>44314</v>
      </c>
      <c r="AE300" s="157">
        <v>44475</v>
      </c>
      <c r="AF300" s="208">
        <v>161</v>
      </c>
      <c r="AG300" s="262"/>
      <c r="AH300" s="158"/>
      <c r="AI300" s="159"/>
      <c r="AJ300" s="262"/>
      <c r="AK300" s="262"/>
      <c r="AL300" s="262"/>
      <c r="AM300" s="208"/>
      <c r="AN300" s="208"/>
      <c r="AO300" s="208" t="s">
        <v>1354</v>
      </c>
      <c r="AP300" s="208"/>
      <c r="AQ300" s="160">
        <f t="shared" si="10"/>
        <v>0.84285421602787458</v>
      </c>
      <c r="AR300" s="241"/>
      <c r="AS300" s="241"/>
      <c r="AT300" s="241"/>
      <c r="AU300" s="241"/>
      <c r="AV300" s="241"/>
      <c r="AW300" s="241"/>
    </row>
    <row r="301" spans="1:49" s="263" customFormat="1" ht="27.9" customHeight="1" x14ac:dyDescent="0.3">
      <c r="A301" s="263">
        <v>1</v>
      </c>
      <c r="B301" s="138" t="s">
        <v>1137</v>
      </c>
      <c r="C301" s="138">
        <v>2020</v>
      </c>
      <c r="D301" s="138" t="s">
        <v>1138</v>
      </c>
      <c r="E301" s="139" t="s">
        <v>1139</v>
      </c>
      <c r="F301" s="140" t="s">
        <v>88</v>
      </c>
      <c r="G301" s="141" t="s">
        <v>89</v>
      </c>
      <c r="H301" s="142" t="s">
        <v>98</v>
      </c>
      <c r="I301" s="143" t="s">
        <v>1140</v>
      </c>
      <c r="J301" s="144" t="s">
        <v>84</v>
      </c>
      <c r="K301" s="204" t="s">
        <v>268</v>
      </c>
      <c r="L301" s="145" t="s">
        <v>115</v>
      </c>
      <c r="M301" s="146" t="str">
        <f>IF(ISERROR(VLOOKUP(L301,Proposito_programa!$C$2:$E$59,2,FALSE))," ",VLOOKUP(L301,Proposito_programa!$C$2:$E$59,2,FALSE))</f>
        <v xml:space="preserve"> </v>
      </c>
      <c r="N301" s="146" t="str">
        <f>IF(ISERROR(VLOOKUP(L301,Proposito_programa!$C$2:$E$59,3,FALSE))," ",VLOOKUP(L301,Proposito_programa!$C$2:$E$59,3,FALSE))</f>
        <v xml:space="preserve"> </v>
      </c>
      <c r="O301" s="147"/>
      <c r="P301" s="205">
        <v>10</v>
      </c>
      <c r="Q301" s="149">
        <v>860515236</v>
      </c>
      <c r="R301" s="150" t="s">
        <v>1300</v>
      </c>
      <c r="S301" s="149" t="s">
        <v>364</v>
      </c>
      <c r="T301" s="149"/>
      <c r="U301" s="151"/>
      <c r="V301" s="152"/>
      <c r="W301" s="153"/>
      <c r="X301" s="154"/>
      <c r="Y301" s="155">
        <v>1</v>
      </c>
      <c r="Z301" s="153">
        <v>64012338</v>
      </c>
      <c r="AA301" s="311">
        <f t="shared" si="9"/>
        <v>64012338</v>
      </c>
      <c r="AB301" s="344">
        <v>42776094</v>
      </c>
      <c r="AC301" s="413">
        <v>44316</v>
      </c>
      <c r="AD301" s="157">
        <v>44316</v>
      </c>
      <c r="AE301" s="157">
        <v>44432</v>
      </c>
      <c r="AF301" s="208">
        <v>116</v>
      </c>
      <c r="AG301" s="262"/>
      <c r="AH301" s="158"/>
      <c r="AI301" s="159"/>
      <c r="AJ301" s="262"/>
      <c r="AK301" s="262"/>
      <c r="AL301" s="262"/>
      <c r="AM301" s="208"/>
      <c r="AN301" s="208"/>
      <c r="AO301" s="208"/>
      <c r="AP301" s="208"/>
      <c r="AQ301" s="160">
        <f t="shared" si="10"/>
        <v>0.66824764313404705</v>
      </c>
      <c r="AR301" s="241"/>
      <c r="AS301" s="241"/>
      <c r="AT301" s="241"/>
      <c r="AU301" s="241"/>
      <c r="AV301" s="241"/>
      <c r="AW301" s="241"/>
    </row>
    <row r="302" spans="1:49" s="352" customFormat="1" ht="27.9" customHeight="1" x14ac:dyDescent="0.3">
      <c r="A302" s="352">
        <v>1</v>
      </c>
      <c r="B302" s="325" t="s">
        <v>1543</v>
      </c>
      <c r="C302" s="138">
        <v>2020</v>
      </c>
      <c r="D302" s="325" t="s">
        <v>1544</v>
      </c>
      <c r="E302" s="326" t="s">
        <v>1545</v>
      </c>
      <c r="F302" s="140" t="s">
        <v>88</v>
      </c>
      <c r="G302" s="141" t="s">
        <v>29</v>
      </c>
      <c r="H302" s="329" t="s">
        <v>103</v>
      </c>
      <c r="I302" s="330" t="s">
        <v>1546</v>
      </c>
      <c r="J302" s="144" t="s">
        <v>85</v>
      </c>
      <c r="K302" s="332" t="s">
        <v>268</v>
      </c>
      <c r="L302" s="333">
        <v>6</v>
      </c>
      <c r="M302" s="334" t="str">
        <f>IF(ISERROR(VLOOKUP(L302,Proposito_programa!$C$2:$E$59,2,FALSE))," ",VLOOKUP(L302,Proposito_programa!$C$2:$E$59,2,FALSE))</f>
        <v>Sistema Distrital de Cuidado</v>
      </c>
      <c r="N302" s="146" t="str">
        <f>IF(ISERROR(VLOOKUP(L302,Proposito_programa!$C$2:$E$59,3,FALSE))," ",VLOOKUP(L302,Proposito_programa!$C$2:$E$59,3,FALSE))</f>
        <v>Propósito 1: Hacer un nuevo contrato social para incrementar la inclusión social, productiva y política</v>
      </c>
      <c r="O302" s="335">
        <v>1637</v>
      </c>
      <c r="P302" s="336"/>
      <c r="Q302" s="337">
        <v>800186585</v>
      </c>
      <c r="R302" s="338" t="s">
        <v>1547</v>
      </c>
      <c r="S302" s="337" t="s">
        <v>364</v>
      </c>
      <c r="T302" s="337"/>
      <c r="U302" s="339"/>
      <c r="V302" s="340"/>
      <c r="W302" s="341"/>
      <c r="X302" s="342"/>
      <c r="Y302" s="343">
        <v>1</v>
      </c>
      <c r="Z302" s="341">
        <v>579247000</v>
      </c>
      <c r="AA302" s="311">
        <f t="shared" si="9"/>
        <v>579247000</v>
      </c>
      <c r="AB302" s="344">
        <v>0</v>
      </c>
      <c r="AC302" s="412">
        <v>44529</v>
      </c>
      <c r="AD302" s="345">
        <v>44529</v>
      </c>
      <c r="AE302" s="345">
        <v>44681</v>
      </c>
      <c r="AF302" s="346">
        <v>152</v>
      </c>
      <c r="AG302" s="347"/>
      <c r="AH302" s="348"/>
      <c r="AI302" s="349"/>
      <c r="AJ302" s="347"/>
      <c r="AK302" s="347"/>
      <c r="AL302" s="347"/>
      <c r="AM302" s="346"/>
      <c r="AN302" s="346" t="s">
        <v>1354</v>
      </c>
      <c r="AO302" s="346"/>
      <c r="AP302" s="346"/>
      <c r="AQ302" s="350">
        <f t="shared" si="10"/>
        <v>0</v>
      </c>
      <c r="AR302" s="351"/>
      <c r="AS302" s="351"/>
      <c r="AT302" s="351"/>
      <c r="AU302" s="351"/>
      <c r="AV302" s="351"/>
      <c r="AW302" s="351"/>
    </row>
    <row r="303" spans="1:49" s="263" customFormat="1" ht="27.9" customHeight="1" x14ac:dyDescent="0.3">
      <c r="A303" s="263">
        <v>1</v>
      </c>
      <c r="B303" s="138" t="s">
        <v>1141</v>
      </c>
      <c r="C303" s="138">
        <v>2020</v>
      </c>
      <c r="D303" s="138" t="s">
        <v>1142</v>
      </c>
      <c r="E303" s="139" t="s">
        <v>1143</v>
      </c>
      <c r="F303" s="140" t="s">
        <v>100</v>
      </c>
      <c r="G303" s="141" t="s">
        <v>29</v>
      </c>
      <c r="H303" s="142" t="s">
        <v>100</v>
      </c>
      <c r="I303" s="143" t="s">
        <v>1144</v>
      </c>
      <c r="J303" s="144" t="s">
        <v>85</v>
      </c>
      <c r="K303" s="204" t="s">
        <v>268</v>
      </c>
      <c r="L303" s="145">
        <v>55</v>
      </c>
      <c r="M303" s="146" t="str">
        <f>IF(ISERROR(VLOOKUP(L303,Proposito_programa!$C$2:$E$59,2,FALSE))," ",VLOOKUP(L303,Proposito_programa!$C$2:$E$59,2,FALSE))</f>
        <v>Fortalecimiento de cultura ciudadana y su institucionalidad</v>
      </c>
      <c r="N303" s="146" t="str">
        <f>IF(ISERROR(VLOOKUP(L303,Proposito_programa!$C$2:$E$59,3,FALSE))," ",VLOOKUP(L303,Proposito_programa!$C$2:$E$59,3,FALSE))</f>
        <v>Propósito 5: Construir Bogotá - Región con gobierno abierto, transparente y ciudadanía consciente</v>
      </c>
      <c r="O303" s="147">
        <v>1691</v>
      </c>
      <c r="P303" s="148"/>
      <c r="Q303" s="149">
        <v>860070301</v>
      </c>
      <c r="R303" s="150" t="s">
        <v>1301</v>
      </c>
      <c r="S303" s="149" t="s">
        <v>364</v>
      </c>
      <c r="T303" s="149"/>
      <c r="U303" s="151"/>
      <c r="V303" s="152"/>
      <c r="W303" s="153"/>
      <c r="X303" s="154"/>
      <c r="Y303" s="155">
        <v>1</v>
      </c>
      <c r="Z303" s="153">
        <v>24014192</v>
      </c>
      <c r="AA303" s="311">
        <v>24014192</v>
      </c>
      <c r="AB303" s="344">
        <v>24014192</v>
      </c>
      <c r="AC303" s="413">
        <v>44266</v>
      </c>
      <c r="AD303" s="157">
        <v>44266</v>
      </c>
      <c r="AE303" s="157">
        <v>44327</v>
      </c>
      <c r="AF303" s="208">
        <v>61</v>
      </c>
      <c r="AG303" s="262"/>
      <c r="AH303" s="158"/>
      <c r="AI303" s="159"/>
      <c r="AJ303" s="262"/>
      <c r="AK303" s="262"/>
      <c r="AL303" s="262"/>
      <c r="AM303" s="208"/>
      <c r="AN303" s="208"/>
      <c r="AO303" s="208" t="s">
        <v>1354</v>
      </c>
      <c r="AP303" s="208"/>
      <c r="AQ303" s="160">
        <f t="shared" si="10"/>
        <v>1</v>
      </c>
      <c r="AR303" s="241"/>
      <c r="AS303" s="241"/>
      <c r="AT303" s="241"/>
      <c r="AU303" s="241"/>
      <c r="AV303" s="241"/>
      <c r="AW303" s="241"/>
    </row>
    <row r="304" spans="1:49" s="352" customFormat="1" ht="27.9" customHeight="1" x14ac:dyDescent="0.3">
      <c r="A304" s="352">
        <v>1</v>
      </c>
      <c r="B304" s="325" t="s">
        <v>1485</v>
      </c>
      <c r="C304" s="325">
        <v>2020</v>
      </c>
      <c r="D304" s="325" t="s">
        <v>1487</v>
      </c>
      <c r="E304" s="326" t="s">
        <v>1486</v>
      </c>
      <c r="F304" s="140" t="s">
        <v>88</v>
      </c>
      <c r="G304" s="141" t="s">
        <v>89</v>
      </c>
      <c r="H304" s="329" t="s">
        <v>98</v>
      </c>
      <c r="I304" s="330" t="s">
        <v>1489</v>
      </c>
      <c r="J304" s="331" t="s">
        <v>84</v>
      </c>
      <c r="K304" s="332" t="s">
        <v>268</v>
      </c>
      <c r="L304" s="333" t="s">
        <v>115</v>
      </c>
      <c r="M304" s="334"/>
      <c r="N304" s="334"/>
      <c r="O304" s="335"/>
      <c r="P304" s="336">
        <v>9</v>
      </c>
      <c r="Q304" s="337">
        <v>830117701</v>
      </c>
      <c r="R304" s="338" t="s">
        <v>1488</v>
      </c>
      <c r="S304" s="337" t="s">
        <v>364</v>
      </c>
      <c r="T304" s="337"/>
      <c r="U304" s="339"/>
      <c r="V304" s="340"/>
      <c r="W304" s="341"/>
      <c r="X304" s="342"/>
      <c r="Y304" s="343">
        <v>1</v>
      </c>
      <c r="Z304" s="341">
        <v>25000000</v>
      </c>
      <c r="AA304" s="311">
        <f t="shared" si="9"/>
        <v>25000000</v>
      </c>
      <c r="AB304" s="344">
        <v>0</v>
      </c>
      <c r="AC304" s="412">
        <v>44497</v>
      </c>
      <c r="AD304" s="345">
        <v>44497</v>
      </c>
      <c r="AE304" s="345">
        <v>44537</v>
      </c>
      <c r="AF304" s="346">
        <v>40</v>
      </c>
      <c r="AG304" s="347"/>
      <c r="AH304" s="348"/>
      <c r="AI304" s="349"/>
      <c r="AJ304" s="347"/>
      <c r="AK304" s="347"/>
      <c r="AL304" s="347"/>
      <c r="AM304" s="346"/>
      <c r="AN304" s="346"/>
      <c r="AO304" s="346"/>
      <c r="AP304" s="346"/>
      <c r="AQ304" s="350">
        <f t="shared" si="10"/>
        <v>0</v>
      </c>
      <c r="AR304" s="351"/>
      <c r="AS304" s="351"/>
      <c r="AT304" s="351"/>
      <c r="AU304" s="351"/>
      <c r="AV304" s="351"/>
      <c r="AW304" s="351"/>
    </row>
    <row r="305" spans="1:49" s="352" customFormat="1" ht="27.9" customHeight="1" x14ac:dyDescent="0.3">
      <c r="A305" s="352">
        <v>1</v>
      </c>
      <c r="B305" s="325" t="s">
        <v>1479</v>
      </c>
      <c r="C305" s="325">
        <v>2020</v>
      </c>
      <c r="D305" s="325" t="s">
        <v>1469</v>
      </c>
      <c r="E305" s="326" t="s">
        <v>1470</v>
      </c>
      <c r="F305" s="327" t="s">
        <v>82</v>
      </c>
      <c r="G305" s="328" t="s">
        <v>91</v>
      </c>
      <c r="H305" s="329" t="s">
        <v>115</v>
      </c>
      <c r="I305" s="330" t="s">
        <v>1558</v>
      </c>
      <c r="J305" s="144" t="s">
        <v>85</v>
      </c>
      <c r="K305" s="332" t="s">
        <v>268</v>
      </c>
      <c r="L305" s="333">
        <v>30</v>
      </c>
      <c r="M305" s="334" t="str">
        <f>IF(ISERROR(VLOOKUP(L305,Proposito_programa!$C$2:$E$59,2,FALSE))," ",VLOOKUP(L305,Proposito_programa!$C$2:$E$59,2,FALSE))</f>
        <v>Eficiencia en la atención de emergencias</v>
      </c>
      <c r="N305" s="146" t="str">
        <f>IF(ISERROR(VLOOKUP(L305,Proposito_programa!$C$2:$E$59,3,FALSE))," ",VLOOKUP(L305,Proposito_programa!$C$2:$E$59,3,FALSE))</f>
        <v>Propósito 2 : Cambiar Nuestros Hábitos de Vida para Reverdecer a Bogotá y Adaptarnos y Mitigar la Crisis Climática</v>
      </c>
      <c r="O305" s="335">
        <v>1652</v>
      </c>
      <c r="P305" s="336">
        <v>3</v>
      </c>
      <c r="Q305" s="337">
        <v>901442968</v>
      </c>
      <c r="R305" s="338" t="s">
        <v>1471</v>
      </c>
      <c r="S305" s="337" t="s">
        <v>366</v>
      </c>
      <c r="T305" s="337">
        <v>8305097503</v>
      </c>
      <c r="U305" s="339" t="s">
        <v>1476</v>
      </c>
      <c r="V305" s="340">
        <v>0.7</v>
      </c>
      <c r="W305" s="341"/>
      <c r="X305" s="342"/>
      <c r="Y305" s="343">
        <v>1</v>
      </c>
      <c r="Z305" s="341">
        <v>655139732</v>
      </c>
      <c r="AA305" s="311">
        <f t="shared" si="9"/>
        <v>655139732</v>
      </c>
      <c r="AB305" s="344">
        <v>0</v>
      </c>
      <c r="AC305" s="412">
        <v>44546</v>
      </c>
      <c r="AD305" s="412">
        <v>44546</v>
      </c>
      <c r="AE305" s="345">
        <v>44636</v>
      </c>
      <c r="AF305" s="346">
        <v>90</v>
      </c>
      <c r="AG305" s="347"/>
      <c r="AH305" s="348"/>
      <c r="AI305" s="349"/>
      <c r="AJ305" s="347"/>
      <c r="AK305" s="347"/>
      <c r="AL305" s="347"/>
      <c r="AM305" s="346"/>
      <c r="AN305" s="346" t="s">
        <v>1354</v>
      </c>
      <c r="AO305" s="346"/>
      <c r="AP305" s="346"/>
      <c r="AQ305" s="350">
        <f t="shared" si="10"/>
        <v>0</v>
      </c>
      <c r="AR305" s="351"/>
      <c r="AS305" s="351"/>
      <c r="AT305" s="351"/>
      <c r="AU305" s="351"/>
      <c r="AV305" s="351"/>
      <c r="AW305" s="351"/>
    </row>
    <row r="306" spans="1:49" s="263" customFormat="1" ht="27.9" customHeight="1" x14ac:dyDescent="0.3">
      <c r="A306" s="263">
        <v>0</v>
      </c>
      <c r="B306" s="138" t="s">
        <v>1479</v>
      </c>
      <c r="C306" s="138">
        <v>2020</v>
      </c>
      <c r="D306" s="138" t="s">
        <v>1469</v>
      </c>
      <c r="E306" s="139" t="s">
        <v>1470</v>
      </c>
      <c r="F306" s="327" t="s">
        <v>82</v>
      </c>
      <c r="G306" s="328" t="s">
        <v>91</v>
      </c>
      <c r="H306" s="142" t="s">
        <v>115</v>
      </c>
      <c r="I306" s="143" t="s">
        <v>1558</v>
      </c>
      <c r="J306" s="144" t="s">
        <v>85</v>
      </c>
      <c r="K306" s="204" t="s">
        <v>268</v>
      </c>
      <c r="L306" s="145">
        <v>30</v>
      </c>
      <c r="M306" s="146" t="str">
        <f>IF(ISERROR(VLOOKUP(L306,Proposito_programa!$C$2:$E$59,2,FALSE))," ",VLOOKUP(L306,Proposito_programa!$C$2:$E$59,2,FALSE))</f>
        <v>Eficiencia en la atención de emergencias</v>
      </c>
      <c r="N306" s="146" t="str">
        <f>IF(ISERROR(VLOOKUP(L306,Proposito_programa!$C$2:$E$59,3,FALSE))," ",VLOOKUP(L306,Proposito_programa!$C$2:$E$59,3,FALSE))</f>
        <v>Propósito 2 : Cambiar Nuestros Hábitos de Vida para Reverdecer a Bogotá y Adaptarnos y Mitigar la Crisis Climática</v>
      </c>
      <c r="O306" s="147">
        <v>1652</v>
      </c>
      <c r="P306" s="148">
        <v>3</v>
      </c>
      <c r="Q306" s="149">
        <v>901442968</v>
      </c>
      <c r="R306" s="150" t="s">
        <v>1471</v>
      </c>
      <c r="S306" s="149" t="s">
        <v>366</v>
      </c>
      <c r="T306" s="149">
        <v>79125314</v>
      </c>
      <c r="U306" s="151" t="s">
        <v>1477</v>
      </c>
      <c r="V306" s="152">
        <v>0.15</v>
      </c>
      <c r="W306" s="153"/>
      <c r="X306" s="154"/>
      <c r="Y306" s="155"/>
      <c r="Z306" s="153"/>
      <c r="AA306" s="311">
        <f t="shared" si="9"/>
        <v>0</v>
      </c>
      <c r="AB306" s="344">
        <v>0</v>
      </c>
      <c r="AC306" s="412">
        <v>44546</v>
      </c>
      <c r="AD306" s="412">
        <v>44546</v>
      </c>
      <c r="AE306" s="345">
        <v>44636</v>
      </c>
      <c r="AF306" s="208"/>
      <c r="AG306" s="262"/>
      <c r="AH306" s="158"/>
      <c r="AI306" s="159"/>
      <c r="AJ306" s="262"/>
      <c r="AK306" s="262"/>
      <c r="AL306" s="262"/>
      <c r="AM306" s="208"/>
      <c r="AN306" s="208"/>
      <c r="AO306" s="208"/>
      <c r="AP306" s="208"/>
      <c r="AQ306" s="160" t="str">
        <f t="shared" si="10"/>
        <v>-</v>
      </c>
      <c r="AR306" s="241"/>
      <c r="AS306" s="241"/>
      <c r="AT306" s="241"/>
      <c r="AU306" s="241"/>
      <c r="AV306" s="241"/>
      <c r="AW306" s="241"/>
    </row>
    <row r="307" spans="1:49" s="263" customFormat="1" ht="27.9" customHeight="1" x14ac:dyDescent="0.3">
      <c r="A307" s="263">
        <v>0</v>
      </c>
      <c r="B307" s="138" t="s">
        <v>1479</v>
      </c>
      <c r="C307" s="138">
        <v>2020</v>
      </c>
      <c r="D307" s="138" t="s">
        <v>1469</v>
      </c>
      <c r="E307" s="139" t="s">
        <v>1470</v>
      </c>
      <c r="F307" s="327" t="s">
        <v>82</v>
      </c>
      <c r="G307" s="328" t="s">
        <v>91</v>
      </c>
      <c r="H307" s="142" t="s">
        <v>115</v>
      </c>
      <c r="I307" s="143" t="s">
        <v>1558</v>
      </c>
      <c r="J307" s="144" t="s">
        <v>85</v>
      </c>
      <c r="K307" s="204" t="s">
        <v>268</v>
      </c>
      <c r="L307" s="145">
        <v>30</v>
      </c>
      <c r="M307" s="146" t="str">
        <f>IF(ISERROR(VLOOKUP(L307,Proposito_programa!$C$2:$E$59,2,FALSE))," ",VLOOKUP(L307,Proposito_programa!$C$2:$E$59,2,FALSE))</f>
        <v>Eficiencia en la atención de emergencias</v>
      </c>
      <c r="N307" s="146" t="str">
        <f>IF(ISERROR(VLOOKUP(L307,Proposito_programa!$C$2:$E$59,3,FALSE))," ",VLOOKUP(L307,Proposito_programa!$C$2:$E$59,3,FALSE))</f>
        <v>Propósito 2 : Cambiar Nuestros Hábitos de Vida para Reverdecer a Bogotá y Adaptarnos y Mitigar la Crisis Climática</v>
      </c>
      <c r="O307" s="147">
        <v>1652</v>
      </c>
      <c r="P307" s="148">
        <v>3</v>
      </c>
      <c r="Q307" s="149">
        <v>901442968</v>
      </c>
      <c r="R307" s="150" t="s">
        <v>1471</v>
      </c>
      <c r="S307" s="149" t="s">
        <v>366</v>
      </c>
      <c r="T307" s="149">
        <v>91219285</v>
      </c>
      <c r="U307" s="151" t="s">
        <v>1478</v>
      </c>
      <c r="V307" s="152">
        <v>0.15</v>
      </c>
      <c r="W307" s="153"/>
      <c r="X307" s="154"/>
      <c r="Y307" s="155"/>
      <c r="Z307" s="153"/>
      <c r="AA307" s="311">
        <f t="shared" si="9"/>
        <v>0</v>
      </c>
      <c r="AB307" s="344">
        <v>0</v>
      </c>
      <c r="AC307" s="412">
        <v>44546</v>
      </c>
      <c r="AD307" s="412">
        <v>44546</v>
      </c>
      <c r="AE307" s="345">
        <v>44636</v>
      </c>
      <c r="AF307" s="208"/>
      <c r="AG307" s="262"/>
      <c r="AH307" s="158"/>
      <c r="AI307" s="159"/>
      <c r="AJ307" s="262"/>
      <c r="AK307" s="262"/>
      <c r="AL307" s="262"/>
      <c r="AM307" s="208"/>
      <c r="AN307" s="208"/>
      <c r="AO307" s="208"/>
      <c r="AP307" s="208"/>
      <c r="AQ307" s="160" t="str">
        <f t="shared" si="10"/>
        <v>-</v>
      </c>
      <c r="AR307" s="241"/>
      <c r="AS307" s="241"/>
      <c r="AT307" s="241"/>
      <c r="AU307" s="241"/>
      <c r="AV307" s="241"/>
      <c r="AW307" s="241"/>
    </row>
    <row r="308" spans="1:49" s="352" customFormat="1" ht="27.9" customHeight="1" x14ac:dyDescent="0.3">
      <c r="A308" s="352">
        <v>1</v>
      </c>
      <c r="B308" s="325" t="s">
        <v>1484</v>
      </c>
      <c r="C308" s="325">
        <v>2020</v>
      </c>
      <c r="D308" s="325" t="s">
        <v>1474</v>
      </c>
      <c r="E308" s="326" t="s">
        <v>1483</v>
      </c>
      <c r="F308" s="140" t="s">
        <v>88</v>
      </c>
      <c r="G308" s="328" t="s">
        <v>91</v>
      </c>
      <c r="H308" s="329" t="s">
        <v>115</v>
      </c>
      <c r="I308" s="330" t="s">
        <v>1554</v>
      </c>
      <c r="J308" s="144" t="s">
        <v>85</v>
      </c>
      <c r="K308" s="332" t="s">
        <v>268</v>
      </c>
      <c r="L308" s="333">
        <v>21</v>
      </c>
      <c r="M308" s="334" t="str">
        <f>IF(ISERROR(VLOOKUP(L308,Proposito_programa!$C$2:$E$59,2,FALSE))," ",VLOOKUP(L308,Proposito_programa!$C$2:$E$59,2,FALSE))</f>
        <v>Creación y vida cotidiana: Apropiación ciudadana del arte, la cultura y el patrimonio, para la democracia cultural</v>
      </c>
      <c r="N308" s="146" t="str">
        <f>IF(ISERROR(VLOOKUP(L308,Proposito_programa!$C$2:$E$59,3,FALSE))," ",VLOOKUP(L308,Proposito_programa!$C$2:$E$59,3,FALSE))</f>
        <v>Propósito 1: Hacer un nuevo contrato social para incrementar la inclusión social, productiva y política</v>
      </c>
      <c r="O308" s="335">
        <v>1633</v>
      </c>
      <c r="P308" s="336">
        <v>5</v>
      </c>
      <c r="Q308" s="337">
        <v>800184306</v>
      </c>
      <c r="R308" s="338" t="s">
        <v>1475</v>
      </c>
      <c r="S308" s="337" t="s">
        <v>364</v>
      </c>
      <c r="T308" s="337"/>
      <c r="U308" s="339"/>
      <c r="V308" s="340"/>
      <c r="W308" s="341"/>
      <c r="X308" s="342"/>
      <c r="Y308" s="343">
        <v>1</v>
      </c>
      <c r="Z308" s="341">
        <v>61993740</v>
      </c>
      <c r="AA308" s="311">
        <f>+W308+X308+Z308</f>
        <v>61993740</v>
      </c>
      <c r="AB308" s="344">
        <v>0</v>
      </c>
      <c r="AC308" s="412">
        <v>44540</v>
      </c>
      <c r="AD308" s="345">
        <v>44540</v>
      </c>
      <c r="AE308" s="345">
        <v>44554</v>
      </c>
      <c r="AF308" s="346">
        <v>14</v>
      </c>
      <c r="AG308" s="347"/>
      <c r="AH308" s="348"/>
      <c r="AI308" s="349"/>
      <c r="AJ308" s="347"/>
      <c r="AK308" s="347"/>
      <c r="AL308" s="347"/>
      <c r="AM308" s="346"/>
      <c r="AN308" s="346"/>
      <c r="AO308" s="346" t="s">
        <v>1354</v>
      </c>
      <c r="AP308" s="346"/>
      <c r="AQ308" s="350">
        <f t="shared" si="10"/>
        <v>0</v>
      </c>
      <c r="AR308" s="351"/>
      <c r="AS308" s="351"/>
      <c r="AT308" s="351"/>
      <c r="AU308" s="351"/>
      <c r="AV308" s="351"/>
      <c r="AW308" s="351"/>
    </row>
    <row r="309" spans="1:49" s="352" customFormat="1" ht="27.9" customHeight="1" x14ac:dyDescent="0.3">
      <c r="A309" s="352">
        <v>1</v>
      </c>
      <c r="B309" s="325" t="s">
        <v>1482</v>
      </c>
      <c r="C309" s="325">
        <v>2020</v>
      </c>
      <c r="D309" s="325" t="s">
        <v>1472</v>
      </c>
      <c r="E309" s="326" t="s">
        <v>1473</v>
      </c>
      <c r="F309" s="140" t="s">
        <v>49</v>
      </c>
      <c r="G309" s="141" t="s">
        <v>83</v>
      </c>
      <c r="H309" s="329" t="s">
        <v>115</v>
      </c>
      <c r="I309" s="354" t="s">
        <v>1557</v>
      </c>
      <c r="J309" s="144" t="s">
        <v>85</v>
      </c>
      <c r="K309" s="332" t="s">
        <v>268</v>
      </c>
      <c r="L309" s="333">
        <v>30</v>
      </c>
      <c r="M309" s="334" t="str">
        <f>IF(ISERROR(VLOOKUP(L309,Proposito_programa!$C$2:$E$59,2,FALSE))," ",VLOOKUP(L309,Proposito_programa!$C$2:$E$59,2,FALSE))</f>
        <v>Eficiencia en la atención de emergencias</v>
      </c>
      <c r="N309" s="146" t="str">
        <f>IF(ISERROR(VLOOKUP(L309,Proposito_programa!$C$2:$E$59,3,FALSE))," ",VLOOKUP(L309,Proposito_programa!$C$2:$E$59,3,FALSE))</f>
        <v>Propósito 2 : Cambiar Nuestros Hábitos de Vida para Reverdecer a Bogotá y Adaptarnos y Mitigar la Crisis Climática</v>
      </c>
      <c r="O309" s="335">
        <v>1652</v>
      </c>
      <c r="P309" s="336">
        <v>4</v>
      </c>
      <c r="Q309" s="337">
        <v>9014433131</v>
      </c>
      <c r="R309" s="338" t="s">
        <v>1556</v>
      </c>
      <c r="S309" s="337" t="s">
        <v>366</v>
      </c>
      <c r="T309" s="337">
        <v>9004243063</v>
      </c>
      <c r="U309" s="339" t="s">
        <v>1480</v>
      </c>
      <c r="V309" s="340">
        <v>0.5</v>
      </c>
      <c r="W309" s="341"/>
      <c r="X309" s="342"/>
      <c r="Y309" s="343">
        <v>1</v>
      </c>
      <c r="Z309" s="341">
        <v>67968981</v>
      </c>
      <c r="AA309" s="311">
        <f t="shared" si="9"/>
        <v>67968981</v>
      </c>
      <c r="AB309" s="344">
        <v>0</v>
      </c>
      <c r="AC309" s="412">
        <v>44553</v>
      </c>
      <c r="AD309" s="345">
        <v>44553</v>
      </c>
      <c r="AE309" s="345">
        <v>44658</v>
      </c>
      <c r="AF309" s="346">
        <v>105</v>
      </c>
      <c r="AG309" s="347"/>
      <c r="AH309" s="348"/>
      <c r="AI309" s="349"/>
      <c r="AJ309" s="347"/>
      <c r="AK309" s="347"/>
      <c r="AL309" s="347"/>
      <c r="AM309" s="346"/>
      <c r="AN309" s="346" t="s">
        <v>1354</v>
      </c>
      <c r="AO309" s="346"/>
      <c r="AP309" s="346"/>
      <c r="AQ309" s="350">
        <f t="shared" si="10"/>
        <v>0</v>
      </c>
      <c r="AR309" s="351"/>
      <c r="AS309" s="351"/>
      <c r="AT309" s="351"/>
      <c r="AU309" s="351"/>
      <c r="AV309" s="351"/>
      <c r="AW309" s="351"/>
    </row>
    <row r="310" spans="1:49" s="263" customFormat="1" ht="27.9" customHeight="1" x14ac:dyDescent="0.3">
      <c r="A310" s="263">
        <v>0</v>
      </c>
      <c r="B310" s="138" t="s">
        <v>1482</v>
      </c>
      <c r="C310" s="138">
        <v>2020</v>
      </c>
      <c r="D310" s="138" t="s">
        <v>1472</v>
      </c>
      <c r="E310" s="139" t="s">
        <v>1473</v>
      </c>
      <c r="F310" s="140" t="s">
        <v>49</v>
      </c>
      <c r="G310" s="141" t="s">
        <v>83</v>
      </c>
      <c r="H310" s="142" t="s">
        <v>115</v>
      </c>
      <c r="I310" s="269" t="s">
        <v>1557</v>
      </c>
      <c r="J310" s="144" t="s">
        <v>85</v>
      </c>
      <c r="K310" s="204" t="s">
        <v>268</v>
      </c>
      <c r="L310" s="145">
        <v>30</v>
      </c>
      <c r="M310" s="146" t="str">
        <f>IF(ISERROR(VLOOKUP(L310,Proposito_programa!$C$2:$E$59,2,FALSE))," ",VLOOKUP(L310,Proposito_programa!$C$2:$E$59,2,FALSE))</f>
        <v>Eficiencia en la atención de emergencias</v>
      </c>
      <c r="N310" s="146" t="str">
        <f>IF(ISERROR(VLOOKUP(L310,Proposito_programa!$C$2:$E$59,3,FALSE))," ",VLOOKUP(L310,Proposito_programa!$C$2:$E$59,3,FALSE))</f>
        <v>Propósito 2 : Cambiar Nuestros Hábitos de Vida para Reverdecer a Bogotá y Adaptarnos y Mitigar la Crisis Climática</v>
      </c>
      <c r="O310" s="147">
        <v>1652</v>
      </c>
      <c r="P310" s="148">
        <v>4</v>
      </c>
      <c r="Q310" s="149">
        <v>9014433131</v>
      </c>
      <c r="R310" s="150" t="s">
        <v>1556</v>
      </c>
      <c r="S310" s="149" t="s">
        <v>366</v>
      </c>
      <c r="T310" s="149">
        <v>9011981630</v>
      </c>
      <c r="U310" s="151" t="s">
        <v>1481</v>
      </c>
      <c r="V310" s="152">
        <v>0.5</v>
      </c>
      <c r="W310" s="153"/>
      <c r="X310" s="154"/>
      <c r="Y310" s="155"/>
      <c r="Z310" s="153"/>
      <c r="AA310" s="311">
        <f t="shared" si="9"/>
        <v>0</v>
      </c>
      <c r="AB310" s="344">
        <v>0</v>
      </c>
      <c r="AC310" s="412">
        <v>44553</v>
      </c>
      <c r="AD310" s="345">
        <v>44553</v>
      </c>
      <c r="AE310" s="345">
        <v>44658</v>
      </c>
      <c r="AF310" s="208"/>
      <c r="AG310" s="262"/>
      <c r="AH310" s="158"/>
      <c r="AI310" s="159"/>
      <c r="AJ310" s="262"/>
      <c r="AK310" s="262"/>
      <c r="AL310" s="262"/>
      <c r="AM310" s="208"/>
      <c r="AN310" s="208"/>
      <c r="AO310" s="208"/>
      <c r="AP310" s="208"/>
      <c r="AQ310" s="160" t="str">
        <f t="shared" si="10"/>
        <v>-</v>
      </c>
      <c r="AR310" s="241"/>
      <c r="AS310" s="241"/>
      <c r="AT310" s="241"/>
      <c r="AU310" s="241"/>
      <c r="AV310" s="241"/>
      <c r="AW310" s="241"/>
    </row>
    <row r="311" spans="1:49" s="263" customFormat="1" ht="27.9" customHeight="1" x14ac:dyDescent="0.3">
      <c r="A311" s="263">
        <v>1</v>
      </c>
      <c r="B311" s="138" t="s">
        <v>1569</v>
      </c>
      <c r="C311" s="389">
        <v>2019</v>
      </c>
      <c r="D311" s="138">
        <v>40267</v>
      </c>
      <c r="E311" s="139" t="s">
        <v>1570</v>
      </c>
      <c r="F311" s="140" t="s">
        <v>65</v>
      </c>
      <c r="G311" s="141" t="s">
        <v>89</v>
      </c>
      <c r="H311" s="142" t="s">
        <v>96</v>
      </c>
      <c r="I311" s="269" t="s">
        <v>1571</v>
      </c>
      <c r="J311" s="144" t="s">
        <v>85</v>
      </c>
      <c r="K311" s="204" t="s">
        <v>268</v>
      </c>
      <c r="L311" s="145">
        <v>49</v>
      </c>
      <c r="M311" s="146" t="str">
        <f>IF(ISERROR(VLOOKUP(L311,Proposito_programa!$C$2:$E$59,2,FALSE))," ",VLOOKUP(L311,Proposito_programa!$C$2:$E$59,2,FALSE))</f>
        <v>Movilidad segura, sostenible y accesible</v>
      </c>
      <c r="N311" s="390" t="str">
        <f>IF(ISERROR(VLOOKUP(L311,[12]Proposito_programa!$C$2:$E$59,3,FALSE))," ",VLOOKUP(L311,[12]Proposito_programa!$C$2:$E$59,3,FALSE))</f>
        <v>Propósito 4: Hacer de Bogotá Región un modelo de movilidad multimodal, incluyente y sostenible</v>
      </c>
      <c r="O311" s="147">
        <v>1688</v>
      </c>
      <c r="P311" s="148"/>
      <c r="Q311" s="149">
        <v>900459737</v>
      </c>
      <c r="R311" s="150" t="s">
        <v>1572</v>
      </c>
      <c r="S311" s="149" t="s">
        <v>364</v>
      </c>
      <c r="T311" s="149"/>
      <c r="U311" s="151"/>
      <c r="V311" s="152"/>
      <c r="W311" s="153"/>
      <c r="X311" s="154"/>
      <c r="Y311" s="155">
        <v>1</v>
      </c>
      <c r="Z311" s="153">
        <v>90000000</v>
      </c>
      <c r="AA311" s="311">
        <f t="shared" si="9"/>
        <v>90000000</v>
      </c>
      <c r="AB311" s="344">
        <v>44259540</v>
      </c>
      <c r="AC311" s="413">
        <v>44391</v>
      </c>
      <c r="AD311" s="157"/>
      <c r="AE311" s="157"/>
      <c r="AF311" s="208"/>
      <c r="AG311" s="262"/>
      <c r="AH311" s="158"/>
      <c r="AI311" s="159"/>
      <c r="AJ311" s="262"/>
      <c r="AK311" s="262"/>
      <c r="AL311" s="262"/>
      <c r="AM311" s="208"/>
      <c r="AN311" s="208"/>
      <c r="AO311" s="208"/>
      <c r="AP311" s="208"/>
      <c r="AQ311" s="160"/>
      <c r="AR311" s="241"/>
      <c r="AS311" s="241"/>
      <c r="AT311" s="241"/>
      <c r="AU311" s="241"/>
      <c r="AV311" s="241"/>
      <c r="AW311" s="241"/>
    </row>
    <row r="312" spans="1:49" s="263" customFormat="1" ht="27.9" customHeight="1" x14ac:dyDescent="0.3">
      <c r="B312" s="138"/>
      <c r="C312" s="138">
        <v>2021</v>
      </c>
      <c r="D312" s="138"/>
      <c r="E312" s="139"/>
      <c r="F312" s="140" t="s">
        <v>106</v>
      </c>
      <c r="G312" s="140" t="s">
        <v>106</v>
      </c>
      <c r="H312" s="140" t="s">
        <v>106</v>
      </c>
      <c r="I312" s="143" t="s">
        <v>1535</v>
      </c>
      <c r="J312" s="144" t="s">
        <v>85</v>
      </c>
      <c r="K312" s="191" t="s">
        <v>268</v>
      </c>
      <c r="L312" s="145">
        <v>1</v>
      </c>
      <c r="M312" s="146" t="s">
        <v>196</v>
      </c>
      <c r="N312" s="146" t="s">
        <v>239</v>
      </c>
      <c r="O312" s="147">
        <v>1583</v>
      </c>
      <c r="P312" s="148"/>
      <c r="Q312" s="149">
        <v>860066942</v>
      </c>
      <c r="R312" s="150" t="s">
        <v>1534</v>
      </c>
      <c r="S312" s="149" t="s">
        <v>364</v>
      </c>
      <c r="T312" s="149"/>
      <c r="U312" s="151"/>
      <c r="V312" s="152"/>
      <c r="W312" s="153">
        <v>3500000</v>
      </c>
      <c r="X312" s="154"/>
      <c r="Y312" s="155"/>
      <c r="Z312" s="153"/>
      <c r="AA312" s="311">
        <f t="shared" si="9"/>
        <v>3500000</v>
      </c>
      <c r="AB312" s="344">
        <v>1984880</v>
      </c>
      <c r="AC312" s="413">
        <v>44230</v>
      </c>
      <c r="AD312" s="157"/>
      <c r="AE312" s="157"/>
      <c r="AF312" s="208"/>
      <c r="AG312" s="262"/>
      <c r="AH312" s="158"/>
      <c r="AI312" s="159"/>
      <c r="AJ312" s="262"/>
      <c r="AK312" s="262"/>
      <c r="AL312" s="262"/>
      <c r="AM312" s="208"/>
      <c r="AN312" s="208"/>
      <c r="AO312" s="208"/>
      <c r="AP312" s="208"/>
      <c r="AQ312" s="160">
        <f t="shared" si="10"/>
        <v>0.56710857142857141</v>
      </c>
      <c r="AR312" s="241"/>
      <c r="AS312" s="241"/>
      <c r="AT312" s="241"/>
      <c r="AU312" s="241"/>
      <c r="AV312" s="241"/>
      <c r="AW312" s="241"/>
    </row>
    <row r="313" spans="1:49" s="263" customFormat="1" ht="27.9" customHeight="1" x14ac:dyDescent="0.3">
      <c r="B313" s="138"/>
      <c r="C313" s="138">
        <v>2021</v>
      </c>
      <c r="D313" s="138"/>
      <c r="E313" s="139"/>
      <c r="F313" s="140" t="s">
        <v>106</v>
      </c>
      <c r="G313" s="140" t="s">
        <v>106</v>
      </c>
      <c r="H313" s="140" t="s">
        <v>106</v>
      </c>
      <c r="I313" s="143" t="s">
        <v>1536</v>
      </c>
      <c r="J313" s="144" t="s">
        <v>85</v>
      </c>
      <c r="K313" s="191" t="s">
        <v>268</v>
      </c>
      <c r="L313" s="145">
        <v>1</v>
      </c>
      <c r="M313" s="146" t="s">
        <v>196</v>
      </c>
      <c r="N313" s="146" t="s">
        <v>239</v>
      </c>
      <c r="O313" s="147">
        <v>1583</v>
      </c>
      <c r="P313" s="148"/>
      <c r="Q313" s="149">
        <v>860066942</v>
      </c>
      <c r="R313" s="150" t="s">
        <v>1534</v>
      </c>
      <c r="S313" s="149" t="s">
        <v>364</v>
      </c>
      <c r="T313" s="149"/>
      <c r="U313" s="151"/>
      <c r="V313" s="152"/>
      <c r="W313" s="153">
        <v>149375000</v>
      </c>
      <c r="X313" s="154"/>
      <c r="Y313" s="155"/>
      <c r="Z313" s="153"/>
      <c r="AA313" s="311">
        <f t="shared" si="9"/>
        <v>149375000</v>
      </c>
      <c r="AB313" s="344">
        <v>149000000</v>
      </c>
      <c r="AC313" s="413">
        <v>44230</v>
      </c>
      <c r="AD313" s="157"/>
      <c r="AE313" s="157"/>
      <c r="AF313" s="208"/>
      <c r="AG313" s="262"/>
      <c r="AH313" s="158"/>
      <c r="AI313" s="159"/>
      <c r="AJ313" s="262"/>
      <c r="AK313" s="262"/>
      <c r="AL313" s="262"/>
      <c r="AM313" s="208"/>
      <c r="AN313" s="208"/>
      <c r="AO313" s="208"/>
      <c r="AP313" s="208"/>
      <c r="AQ313" s="160">
        <f t="shared" si="10"/>
        <v>0.99748953974895394</v>
      </c>
      <c r="AR313" s="241"/>
      <c r="AS313" s="241"/>
      <c r="AT313" s="241"/>
      <c r="AU313" s="241"/>
      <c r="AV313" s="241"/>
      <c r="AW313" s="241"/>
    </row>
    <row r="314" spans="1:49" s="263" customFormat="1" ht="27.9" customHeight="1" x14ac:dyDescent="0.3">
      <c r="B314" s="138"/>
      <c r="C314" s="138">
        <v>2021</v>
      </c>
      <c r="D314" s="138"/>
      <c r="E314" s="139"/>
      <c r="F314" s="140" t="s">
        <v>106</v>
      </c>
      <c r="G314" s="140" t="s">
        <v>106</v>
      </c>
      <c r="H314" s="140" t="s">
        <v>106</v>
      </c>
      <c r="I314" s="143" t="s">
        <v>1537</v>
      </c>
      <c r="J314" s="144" t="s">
        <v>85</v>
      </c>
      <c r="K314" s="191" t="s">
        <v>268</v>
      </c>
      <c r="L314" s="145">
        <v>1</v>
      </c>
      <c r="M314" s="146" t="s">
        <v>196</v>
      </c>
      <c r="N314" s="146" t="s">
        <v>239</v>
      </c>
      <c r="O314" s="147">
        <v>1583</v>
      </c>
      <c r="P314" s="148"/>
      <c r="Q314" s="149">
        <v>860066942</v>
      </c>
      <c r="R314" s="150" t="s">
        <v>1534</v>
      </c>
      <c r="S314" s="149" t="s">
        <v>364</v>
      </c>
      <c r="T314" s="149"/>
      <c r="U314" s="151"/>
      <c r="V314" s="152"/>
      <c r="W314" s="153">
        <v>209125000</v>
      </c>
      <c r="X314" s="154"/>
      <c r="Y314" s="155"/>
      <c r="Z314" s="153"/>
      <c r="AA314" s="311">
        <f t="shared" si="9"/>
        <v>209125000</v>
      </c>
      <c r="AB314" s="344">
        <v>185225000</v>
      </c>
      <c r="AC314" s="413">
        <v>44386</v>
      </c>
      <c r="AD314" s="157"/>
      <c r="AE314" s="157"/>
      <c r="AF314" s="208"/>
      <c r="AG314" s="262"/>
      <c r="AH314" s="158"/>
      <c r="AI314" s="159"/>
      <c r="AJ314" s="262"/>
      <c r="AK314" s="262"/>
      <c r="AL314" s="262"/>
      <c r="AM314" s="208"/>
      <c r="AN314" s="208"/>
      <c r="AO314" s="208"/>
      <c r="AP314" s="208"/>
      <c r="AQ314" s="160">
        <f t="shared" si="10"/>
        <v>0.88571428571428568</v>
      </c>
      <c r="AR314" s="241"/>
      <c r="AS314" s="241"/>
      <c r="AT314" s="241"/>
      <c r="AU314" s="241"/>
      <c r="AV314" s="241"/>
      <c r="AW314" s="241"/>
    </row>
    <row r="315" spans="1:49" s="263" customFormat="1" ht="27.9" customHeight="1" x14ac:dyDescent="0.3">
      <c r="B315" s="138"/>
      <c r="C315" s="138">
        <v>2021</v>
      </c>
      <c r="D315" s="138"/>
      <c r="E315" s="139"/>
      <c r="F315" s="140" t="s">
        <v>106</v>
      </c>
      <c r="G315" s="140" t="s">
        <v>106</v>
      </c>
      <c r="H315" s="140" t="s">
        <v>106</v>
      </c>
      <c r="I315" s="143" t="s">
        <v>1538</v>
      </c>
      <c r="J315" s="144" t="s">
        <v>85</v>
      </c>
      <c r="K315" s="191" t="s">
        <v>268</v>
      </c>
      <c r="L315" s="145">
        <v>1</v>
      </c>
      <c r="M315" s="146" t="s">
        <v>196</v>
      </c>
      <c r="N315" s="146" t="s">
        <v>239</v>
      </c>
      <c r="O315" s="147">
        <v>1583</v>
      </c>
      <c r="P315" s="148"/>
      <c r="Q315" s="149">
        <v>860066942</v>
      </c>
      <c r="R315" s="150" t="s">
        <v>1534</v>
      </c>
      <c r="S315" s="149" t="s">
        <v>364</v>
      </c>
      <c r="T315" s="149"/>
      <c r="U315" s="151"/>
      <c r="V315" s="152"/>
      <c r="W315" s="153">
        <v>3500000</v>
      </c>
      <c r="X315" s="154"/>
      <c r="Y315" s="155"/>
      <c r="Z315" s="153"/>
      <c r="AA315" s="311">
        <f t="shared" si="9"/>
        <v>3500000</v>
      </c>
      <c r="AB315" s="344">
        <v>2119951</v>
      </c>
      <c r="AC315" s="413">
        <v>44386</v>
      </c>
      <c r="AD315" s="157"/>
      <c r="AE315" s="157"/>
      <c r="AF315" s="208"/>
      <c r="AG315" s="262"/>
      <c r="AH315" s="158"/>
      <c r="AI315" s="159"/>
      <c r="AJ315" s="262"/>
      <c r="AK315" s="262"/>
      <c r="AL315" s="262"/>
      <c r="AM315" s="208"/>
      <c r="AN315" s="208"/>
      <c r="AO315" s="208"/>
      <c r="AP315" s="208"/>
      <c r="AQ315" s="160">
        <f t="shared" si="10"/>
        <v>0.60570028571428569</v>
      </c>
      <c r="AR315" s="241"/>
      <c r="AS315" s="241"/>
      <c r="AT315" s="241"/>
      <c r="AU315" s="241"/>
      <c r="AV315" s="241"/>
      <c r="AW315" s="241"/>
    </row>
    <row r="316" spans="1:49" s="263" customFormat="1" ht="27.9" customHeight="1" x14ac:dyDescent="0.3">
      <c r="B316" s="138"/>
      <c r="C316" s="138">
        <v>2021</v>
      </c>
      <c r="D316" s="138"/>
      <c r="E316" s="139"/>
      <c r="F316" s="140" t="s">
        <v>106</v>
      </c>
      <c r="G316" s="140" t="s">
        <v>106</v>
      </c>
      <c r="H316" s="140" t="s">
        <v>106</v>
      </c>
      <c r="I316" s="143" t="s">
        <v>1539</v>
      </c>
      <c r="J316" s="144" t="s">
        <v>85</v>
      </c>
      <c r="K316" s="191" t="s">
        <v>268</v>
      </c>
      <c r="L316" s="145">
        <v>1</v>
      </c>
      <c r="M316" s="146" t="s">
        <v>196</v>
      </c>
      <c r="N316" s="146" t="s">
        <v>239</v>
      </c>
      <c r="O316" s="147">
        <v>1583</v>
      </c>
      <c r="P316" s="148"/>
      <c r="Q316" s="149">
        <v>860066942</v>
      </c>
      <c r="R316" s="150" t="s">
        <v>1534</v>
      </c>
      <c r="S316" s="149" t="s">
        <v>364</v>
      </c>
      <c r="T316" s="149"/>
      <c r="U316" s="151"/>
      <c r="V316" s="152"/>
      <c r="W316" s="153">
        <v>7170000</v>
      </c>
      <c r="X316" s="154"/>
      <c r="Y316" s="155"/>
      <c r="Z316" s="153"/>
      <c r="AA316" s="311">
        <f t="shared" si="9"/>
        <v>7170000</v>
      </c>
      <c r="AB316" s="344">
        <v>0</v>
      </c>
      <c r="AC316" s="413">
        <v>44404</v>
      </c>
      <c r="AD316" s="157"/>
      <c r="AE316" s="157"/>
      <c r="AF316" s="208"/>
      <c r="AG316" s="262"/>
      <c r="AH316" s="158"/>
      <c r="AI316" s="159"/>
      <c r="AJ316" s="262"/>
      <c r="AK316" s="262"/>
      <c r="AL316" s="262"/>
      <c r="AM316" s="208"/>
      <c r="AN316" s="208"/>
      <c r="AO316" s="208"/>
      <c r="AP316" s="208"/>
      <c r="AQ316" s="160">
        <f t="shared" si="10"/>
        <v>0</v>
      </c>
      <c r="AR316" s="241"/>
      <c r="AS316" s="241"/>
      <c r="AT316" s="241"/>
      <c r="AU316" s="241"/>
      <c r="AV316" s="241"/>
      <c r="AW316" s="241"/>
    </row>
    <row r="317" spans="1:49" s="263" customFormat="1" ht="27.9" customHeight="1" x14ac:dyDescent="0.3">
      <c r="B317" s="138"/>
      <c r="C317" s="138">
        <v>2021</v>
      </c>
      <c r="D317" s="138"/>
      <c r="E317" s="139"/>
      <c r="F317" s="140" t="s">
        <v>106</v>
      </c>
      <c r="G317" s="140" t="s">
        <v>106</v>
      </c>
      <c r="H317" s="140" t="s">
        <v>106</v>
      </c>
      <c r="I317" s="143" t="s">
        <v>1540</v>
      </c>
      <c r="J317" s="144" t="s">
        <v>85</v>
      </c>
      <c r="K317" s="191" t="s">
        <v>268</v>
      </c>
      <c r="L317" s="145">
        <v>1</v>
      </c>
      <c r="M317" s="146" t="s">
        <v>196</v>
      </c>
      <c r="N317" s="146" t="s">
        <v>239</v>
      </c>
      <c r="O317" s="147">
        <v>1583</v>
      </c>
      <c r="P317" s="148"/>
      <c r="Q317" s="149">
        <v>899999061</v>
      </c>
      <c r="R317" s="150" t="s">
        <v>1541</v>
      </c>
      <c r="S317" s="149" t="s">
        <v>364</v>
      </c>
      <c r="T317" s="149"/>
      <c r="U317" s="151"/>
      <c r="V317" s="152"/>
      <c r="W317" s="153">
        <v>100000000</v>
      </c>
      <c r="X317" s="154"/>
      <c r="Y317" s="155"/>
      <c r="Z317" s="153"/>
      <c r="AA317" s="311">
        <f t="shared" si="9"/>
        <v>100000000</v>
      </c>
      <c r="AB317" s="344">
        <v>100000000</v>
      </c>
      <c r="AC317" s="413">
        <v>44404</v>
      </c>
      <c r="AD317" s="157"/>
      <c r="AE317" s="157"/>
      <c r="AF317" s="208"/>
      <c r="AG317" s="262"/>
      <c r="AH317" s="158"/>
      <c r="AI317" s="159"/>
      <c r="AJ317" s="262"/>
      <c r="AK317" s="262"/>
      <c r="AL317" s="262"/>
      <c r="AM317" s="208"/>
      <c r="AN317" s="208"/>
      <c r="AO317" s="208"/>
      <c r="AP317" s="208"/>
      <c r="AQ317" s="160">
        <f t="shared" si="10"/>
        <v>1</v>
      </c>
      <c r="AR317" s="241"/>
      <c r="AS317" s="241"/>
      <c r="AT317" s="241"/>
      <c r="AU317" s="241"/>
      <c r="AV317" s="241"/>
      <c r="AW317" s="241"/>
    </row>
    <row r="318" spans="1:49" s="263" customFormat="1" ht="27.9" customHeight="1" x14ac:dyDescent="0.3">
      <c r="B318" s="138"/>
      <c r="C318" s="138">
        <v>2021</v>
      </c>
      <c r="D318" s="138"/>
      <c r="E318" s="139"/>
      <c r="F318" s="140" t="s">
        <v>106</v>
      </c>
      <c r="G318" s="140" t="s">
        <v>106</v>
      </c>
      <c r="H318" s="140" t="s">
        <v>106</v>
      </c>
      <c r="I318" s="143" t="s">
        <v>1542</v>
      </c>
      <c r="J318" s="144" t="s">
        <v>85</v>
      </c>
      <c r="K318" s="191" t="s">
        <v>268</v>
      </c>
      <c r="L318" s="145">
        <v>1</v>
      </c>
      <c r="M318" s="146" t="s">
        <v>196</v>
      </c>
      <c r="N318" s="146" t="s">
        <v>239</v>
      </c>
      <c r="O318" s="147">
        <v>1583</v>
      </c>
      <c r="P318" s="148"/>
      <c r="Q318" s="149">
        <v>899999061</v>
      </c>
      <c r="R318" s="150" t="s">
        <v>1541</v>
      </c>
      <c r="S318" s="149" t="s">
        <v>364</v>
      </c>
      <c r="T318" s="149"/>
      <c r="U318" s="151"/>
      <c r="V318" s="152"/>
      <c r="W318" s="153">
        <v>215000000</v>
      </c>
      <c r="X318" s="154"/>
      <c r="Y318" s="155"/>
      <c r="Z318" s="153"/>
      <c r="AA318" s="311">
        <f t="shared" si="9"/>
        <v>215000000</v>
      </c>
      <c r="AB318" s="344">
        <v>215000000</v>
      </c>
      <c r="AC318" s="413">
        <v>44552</v>
      </c>
      <c r="AD318" s="157"/>
      <c r="AE318" s="157"/>
      <c r="AF318" s="208"/>
      <c r="AG318" s="262"/>
      <c r="AH318" s="158"/>
      <c r="AI318" s="159"/>
      <c r="AJ318" s="262"/>
      <c r="AK318" s="262"/>
      <c r="AL318" s="262"/>
      <c r="AM318" s="208"/>
      <c r="AN318" s="208"/>
      <c r="AO318" s="208"/>
      <c r="AP318" s="208"/>
      <c r="AQ318" s="160">
        <f t="shared" si="10"/>
        <v>1</v>
      </c>
      <c r="AR318" s="241"/>
      <c r="AS318" s="241"/>
      <c r="AT318" s="241"/>
      <c r="AU318" s="241"/>
      <c r="AV318" s="241"/>
      <c r="AW318" s="241"/>
    </row>
    <row r="319" spans="1:49" s="263" customFormat="1" ht="27.9" customHeight="1" x14ac:dyDescent="0.3">
      <c r="B319" s="138"/>
      <c r="C319" s="138">
        <v>2021</v>
      </c>
      <c r="D319" s="138"/>
      <c r="E319" s="139"/>
      <c r="F319" s="140" t="s">
        <v>106</v>
      </c>
      <c r="G319" s="140" t="s">
        <v>106</v>
      </c>
      <c r="H319" s="140" t="s">
        <v>106</v>
      </c>
      <c r="I319" s="143" t="s">
        <v>1595</v>
      </c>
      <c r="J319" s="144" t="s">
        <v>84</v>
      </c>
      <c r="K319" s="191" t="s">
        <v>268</v>
      </c>
      <c r="L319" s="145" t="s">
        <v>115</v>
      </c>
      <c r="M319" s="146" t="str">
        <f>IF(ISERROR(VLOOKUP(L319,Proposito_programa!$C$2:$E$59,2,FALSE))," ",VLOOKUP(L319,Proposito_programa!$C$2:$E$59,2,FALSE))</f>
        <v xml:space="preserve"> </v>
      </c>
      <c r="N319" s="146" t="str">
        <f>IF(ISERROR(VLOOKUP(L319,Proposito_programa!$C$2:$E$59,3,FALSE))," ",VLOOKUP(L319,Proposito_programa!$C$2:$E$59,3,FALSE))</f>
        <v xml:space="preserve"> </v>
      </c>
      <c r="O319" s="147"/>
      <c r="P319" s="148"/>
      <c r="Q319" s="149">
        <v>79349220</v>
      </c>
      <c r="R319" s="150" t="s">
        <v>1576</v>
      </c>
      <c r="S319" s="149" t="s">
        <v>363</v>
      </c>
      <c r="T319" s="149"/>
      <c r="U319" s="151"/>
      <c r="V319" s="152"/>
      <c r="W319" s="153">
        <v>91639757</v>
      </c>
      <c r="X319" s="154"/>
      <c r="Y319" s="155"/>
      <c r="Z319" s="153"/>
      <c r="AA319" s="311">
        <f t="shared" si="9"/>
        <v>91639757</v>
      </c>
      <c r="AB319" s="344">
        <v>91639757</v>
      </c>
      <c r="AC319" s="413"/>
      <c r="AD319" s="157"/>
      <c r="AE319" s="157"/>
      <c r="AF319" s="208"/>
      <c r="AG319" s="262"/>
      <c r="AH319" s="158"/>
      <c r="AI319" s="159"/>
      <c r="AJ319" s="262"/>
      <c r="AK319" s="262"/>
      <c r="AL319" s="262"/>
      <c r="AM319" s="208"/>
      <c r="AN319" s="208"/>
      <c r="AO319" s="208"/>
      <c r="AP319" s="208"/>
      <c r="AQ319" s="160">
        <f t="shared" si="10"/>
        <v>1</v>
      </c>
      <c r="AR319" s="241"/>
      <c r="AS319" s="241"/>
      <c r="AT319" s="241"/>
      <c r="AU319" s="241"/>
      <c r="AV319" s="241"/>
      <c r="AW319" s="241"/>
    </row>
    <row r="320" spans="1:49" s="263" customFormat="1" ht="27.9" customHeight="1" x14ac:dyDescent="0.3">
      <c r="B320" s="138"/>
      <c r="C320" s="138">
        <v>2021</v>
      </c>
      <c r="D320" s="138"/>
      <c r="E320" s="139"/>
      <c r="F320" s="140" t="s">
        <v>106</v>
      </c>
      <c r="G320" s="140" t="s">
        <v>106</v>
      </c>
      <c r="H320" s="140" t="s">
        <v>106</v>
      </c>
      <c r="I320" s="143" t="s">
        <v>1596</v>
      </c>
      <c r="J320" s="144" t="s">
        <v>84</v>
      </c>
      <c r="K320" s="191" t="s">
        <v>268</v>
      </c>
      <c r="L320" s="145" t="s">
        <v>115</v>
      </c>
      <c r="M320" s="146" t="str">
        <f>IF(ISERROR(VLOOKUP(L320,Proposito_programa!$C$2:$E$59,2,FALSE))," ",VLOOKUP(L320,Proposito_programa!$C$2:$E$59,2,FALSE))</f>
        <v xml:space="preserve"> </v>
      </c>
      <c r="N320" s="146" t="str">
        <f>IF(ISERROR(VLOOKUP(L320,Proposito_programa!$C$2:$E$59,3,FALSE))," ",VLOOKUP(L320,Proposito_programa!$C$2:$E$59,3,FALSE))</f>
        <v xml:space="preserve"> </v>
      </c>
      <c r="O320" s="147"/>
      <c r="P320" s="148"/>
      <c r="Q320" s="149">
        <v>11374629</v>
      </c>
      <c r="R320" s="150" t="s">
        <v>1577</v>
      </c>
      <c r="S320" s="149" t="s">
        <v>363</v>
      </c>
      <c r="T320" s="149"/>
      <c r="U320" s="151"/>
      <c r="V320" s="152"/>
      <c r="W320" s="153">
        <v>91639757</v>
      </c>
      <c r="X320" s="154"/>
      <c r="Y320" s="155"/>
      <c r="Z320" s="153"/>
      <c r="AA320" s="311">
        <f t="shared" si="9"/>
        <v>91639757</v>
      </c>
      <c r="AB320" s="344">
        <v>91639757</v>
      </c>
      <c r="AC320" s="413"/>
      <c r="AD320" s="157"/>
      <c r="AE320" s="157"/>
      <c r="AF320" s="208"/>
      <c r="AG320" s="262"/>
      <c r="AH320" s="158"/>
      <c r="AI320" s="159"/>
      <c r="AJ320" s="262"/>
      <c r="AK320" s="262"/>
      <c r="AL320" s="262"/>
      <c r="AM320" s="208"/>
      <c r="AN320" s="208"/>
      <c r="AO320" s="208"/>
      <c r="AP320" s="208"/>
      <c r="AQ320" s="160">
        <f t="shared" si="10"/>
        <v>1</v>
      </c>
      <c r="AR320" s="241"/>
      <c r="AS320" s="241"/>
      <c r="AT320" s="241"/>
      <c r="AU320" s="241"/>
      <c r="AV320" s="241"/>
      <c r="AW320" s="241"/>
    </row>
    <row r="321" spans="2:49" s="263" customFormat="1" ht="27.9" customHeight="1" x14ac:dyDescent="0.3">
      <c r="B321" s="138"/>
      <c r="C321" s="138">
        <v>2021</v>
      </c>
      <c r="D321" s="138"/>
      <c r="E321" s="139"/>
      <c r="F321" s="140" t="s">
        <v>106</v>
      </c>
      <c r="G321" s="140" t="s">
        <v>106</v>
      </c>
      <c r="H321" s="140" t="s">
        <v>106</v>
      </c>
      <c r="I321" s="143" t="s">
        <v>1595</v>
      </c>
      <c r="J321" s="144" t="s">
        <v>84</v>
      </c>
      <c r="K321" s="191" t="s">
        <v>268</v>
      </c>
      <c r="L321" s="145" t="s">
        <v>115</v>
      </c>
      <c r="M321" s="146" t="str">
        <f>IF(ISERROR(VLOOKUP(L321,Proposito_programa!$C$2:$E$59,2,FALSE))," ",VLOOKUP(L321,Proposito_programa!$C$2:$E$59,2,FALSE))</f>
        <v xml:space="preserve"> </v>
      </c>
      <c r="N321" s="146" t="str">
        <f>IF(ISERROR(VLOOKUP(L321,Proposito_programa!$C$2:$E$59,3,FALSE))," ",VLOOKUP(L321,Proposito_programa!$C$2:$E$59,3,FALSE))</f>
        <v xml:space="preserve"> </v>
      </c>
      <c r="O321" s="147"/>
      <c r="P321" s="148"/>
      <c r="Q321" s="149">
        <v>1022985649</v>
      </c>
      <c r="R321" s="150" t="s">
        <v>1578</v>
      </c>
      <c r="S321" s="149" t="s">
        <v>363</v>
      </c>
      <c r="T321" s="149"/>
      <c r="U321" s="151"/>
      <c r="V321" s="152"/>
      <c r="W321" s="153">
        <v>91639757</v>
      </c>
      <c r="X321" s="154"/>
      <c r="Y321" s="155"/>
      <c r="Z321" s="153"/>
      <c r="AA321" s="311">
        <f t="shared" si="9"/>
        <v>91639757</v>
      </c>
      <c r="AB321" s="344">
        <v>91639757</v>
      </c>
      <c r="AC321" s="413"/>
      <c r="AD321" s="157"/>
      <c r="AE321" s="157"/>
      <c r="AF321" s="208"/>
      <c r="AG321" s="262"/>
      <c r="AH321" s="158"/>
      <c r="AI321" s="159"/>
      <c r="AJ321" s="262"/>
      <c r="AK321" s="262"/>
      <c r="AL321" s="262"/>
      <c r="AM321" s="208"/>
      <c r="AN321" s="208"/>
      <c r="AO321" s="208"/>
      <c r="AP321" s="208"/>
      <c r="AQ321" s="160">
        <f t="shared" si="10"/>
        <v>1</v>
      </c>
      <c r="AR321" s="241"/>
      <c r="AS321" s="241"/>
      <c r="AT321" s="241"/>
      <c r="AU321" s="241"/>
      <c r="AV321" s="241"/>
      <c r="AW321" s="241"/>
    </row>
    <row r="322" spans="2:49" s="263" customFormat="1" ht="27.9" customHeight="1" x14ac:dyDescent="0.3">
      <c r="B322" s="138"/>
      <c r="C322" s="138">
        <v>2021</v>
      </c>
      <c r="D322" s="138"/>
      <c r="E322" s="139"/>
      <c r="F322" s="140" t="s">
        <v>106</v>
      </c>
      <c r="G322" s="140" t="s">
        <v>106</v>
      </c>
      <c r="H322" s="140" t="s">
        <v>106</v>
      </c>
      <c r="I322" s="143" t="s">
        <v>1596</v>
      </c>
      <c r="J322" s="144" t="s">
        <v>84</v>
      </c>
      <c r="K322" s="191" t="s">
        <v>268</v>
      </c>
      <c r="L322" s="145" t="s">
        <v>115</v>
      </c>
      <c r="M322" s="146" t="str">
        <f>IF(ISERROR(VLOOKUP(L322,Proposito_programa!$C$2:$E$59,2,FALSE))," ",VLOOKUP(L322,Proposito_programa!$C$2:$E$59,2,FALSE))</f>
        <v xml:space="preserve"> </v>
      </c>
      <c r="N322" s="146" t="str">
        <f>IF(ISERROR(VLOOKUP(L322,Proposito_programa!$C$2:$E$59,3,FALSE))," ",VLOOKUP(L322,Proposito_programa!$C$2:$E$59,3,FALSE))</f>
        <v xml:space="preserve"> </v>
      </c>
      <c r="O322" s="147"/>
      <c r="P322" s="148"/>
      <c r="Q322" s="149">
        <v>53038646</v>
      </c>
      <c r="R322" s="150" t="s">
        <v>1579</v>
      </c>
      <c r="S322" s="149" t="s">
        <v>363</v>
      </c>
      <c r="T322" s="149"/>
      <c r="U322" s="151"/>
      <c r="V322" s="152"/>
      <c r="W322" s="153">
        <v>91639757</v>
      </c>
      <c r="X322" s="154"/>
      <c r="Y322" s="155"/>
      <c r="Z322" s="153"/>
      <c r="AA322" s="311">
        <f t="shared" si="9"/>
        <v>91639757</v>
      </c>
      <c r="AB322" s="344">
        <v>91639757</v>
      </c>
      <c r="AC322" s="413"/>
      <c r="AD322" s="157"/>
      <c r="AE322" s="157"/>
      <c r="AF322" s="208"/>
      <c r="AG322" s="262"/>
      <c r="AH322" s="158"/>
      <c r="AI322" s="159"/>
      <c r="AJ322" s="262"/>
      <c r="AK322" s="262"/>
      <c r="AL322" s="262"/>
      <c r="AM322" s="208"/>
      <c r="AN322" s="208"/>
      <c r="AO322" s="208"/>
      <c r="AP322" s="208"/>
      <c r="AQ322" s="160">
        <f t="shared" si="10"/>
        <v>1</v>
      </c>
      <c r="AR322" s="241"/>
      <c r="AS322" s="241"/>
      <c r="AT322" s="241"/>
      <c r="AU322" s="241"/>
      <c r="AV322" s="241"/>
      <c r="AW322" s="241"/>
    </row>
    <row r="323" spans="2:49" s="263" customFormat="1" ht="27.9" customHeight="1" x14ac:dyDescent="0.3">
      <c r="B323" s="138"/>
      <c r="C323" s="138">
        <v>2021</v>
      </c>
      <c r="D323" s="138"/>
      <c r="E323" s="139"/>
      <c r="F323" s="140" t="s">
        <v>106</v>
      </c>
      <c r="G323" s="140" t="s">
        <v>106</v>
      </c>
      <c r="H323" s="140" t="s">
        <v>106</v>
      </c>
      <c r="I323" s="143" t="s">
        <v>1596</v>
      </c>
      <c r="J323" s="144" t="s">
        <v>84</v>
      </c>
      <c r="K323" s="191" t="s">
        <v>268</v>
      </c>
      <c r="L323" s="145" t="s">
        <v>115</v>
      </c>
      <c r="M323" s="146" t="str">
        <f>IF(ISERROR(VLOOKUP(L323,Proposito_programa!$C$2:$E$59,2,FALSE))," ",VLOOKUP(L323,Proposito_programa!$C$2:$E$59,2,FALSE))</f>
        <v xml:space="preserve"> </v>
      </c>
      <c r="N323" s="146" t="str">
        <f>IF(ISERROR(VLOOKUP(L323,Proposito_programa!$C$2:$E$59,3,FALSE))," ",VLOOKUP(L323,Proposito_programa!$C$2:$E$59,3,FALSE))</f>
        <v xml:space="preserve"> </v>
      </c>
      <c r="O323" s="147"/>
      <c r="P323" s="148"/>
      <c r="Q323" s="149">
        <v>79832201</v>
      </c>
      <c r="R323" s="150" t="s">
        <v>1580</v>
      </c>
      <c r="S323" s="149" t="s">
        <v>363</v>
      </c>
      <c r="T323" s="149"/>
      <c r="U323" s="151"/>
      <c r="V323" s="152"/>
      <c r="W323" s="153">
        <v>91639757</v>
      </c>
      <c r="X323" s="154"/>
      <c r="Y323" s="155"/>
      <c r="Z323" s="153"/>
      <c r="AA323" s="311">
        <f t="shared" si="9"/>
        <v>91639757</v>
      </c>
      <c r="AB323" s="344">
        <v>91639757</v>
      </c>
      <c r="AC323" s="413"/>
      <c r="AD323" s="157"/>
      <c r="AE323" s="157"/>
      <c r="AF323" s="208"/>
      <c r="AG323" s="262"/>
      <c r="AH323" s="158"/>
      <c r="AI323" s="159"/>
      <c r="AJ323" s="262"/>
      <c r="AK323" s="262"/>
      <c r="AL323" s="262"/>
      <c r="AM323" s="208"/>
      <c r="AN323" s="208"/>
      <c r="AO323" s="208"/>
      <c r="AP323" s="208"/>
      <c r="AQ323" s="160">
        <f t="shared" si="10"/>
        <v>1</v>
      </c>
      <c r="AR323" s="241"/>
      <c r="AS323" s="241"/>
      <c r="AT323" s="241"/>
      <c r="AU323" s="241"/>
      <c r="AV323" s="241"/>
      <c r="AW323" s="241"/>
    </row>
    <row r="324" spans="2:49" s="263" customFormat="1" ht="27.9" customHeight="1" x14ac:dyDescent="0.3">
      <c r="B324" s="138"/>
      <c r="C324" s="138">
        <v>2021</v>
      </c>
      <c r="D324" s="138"/>
      <c r="E324" s="139"/>
      <c r="F324" s="140" t="s">
        <v>106</v>
      </c>
      <c r="G324" s="140" t="s">
        <v>106</v>
      </c>
      <c r="H324" s="140" t="s">
        <v>106</v>
      </c>
      <c r="I324" s="143" t="s">
        <v>1596</v>
      </c>
      <c r="J324" s="144" t="s">
        <v>84</v>
      </c>
      <c r="K324" s="191" t="s">
        <v>268</v>
      </c>
      <c r="L324" s="145" t="s">
        <v>115</v>
      </c>
      <c r="M324" s="146" t="str">
        <f>IF(ISERROR(VLOOKUP(L324,Proposito_programa!$C$2:$E$59,2,FALSE))," ",VLOOKUP(L324,Proposito_programa!$C$2:$E$59,2,FALSE))</f>
        <v xml:space="preserve"> </v>
      </c>
      <c r="N324" s="146" t="str">
        <f>IF(ISERROR(VLOOKUP(L324,Proposito_programa!$C$2:$E$59,3,FALSE))," ",VLOOKUP(L324,Proposito_programa!$C$2:$E$59,3,FALSE))</f>
        <v xml:space="preserve"> </v>
      </c>
      <c r="O324" s="147"/>
      <c r="P324" s="148"/>
      <c r="Q324" s="149">
        <v>1010236658</v>
      </c>
      <c r="R324" s="150" t="s">
        <v>1581</v>
      </c>
      <c r="S324" s="149" t="s">
        <v>363</v>
      </c>
      <c r="T324" s="149"/>
      <c r="U324" s="151"/>
      <c r="V324" s="152"/>
      <c r="W324" s="153">
        <v>91639757</v>
      </c>
      <c r="X324" s="154"/>
      <c r="Y324" s="155"/>
      <c r="Z324" s="153"/>
      <c r="AA324" s="311">
        <f t="shared" si="9"/>
        <v>91639757</v>
      </c>
      <c r="AB324" s="344">
        <v>91639757</v>
      </c>
      <c r="AC324" s="413"/>
      <c r="AD324" s="157"/>
      <c r="AF324" s="208"/>
      <c r="AG324" s="262"/>
      <c r="AH324" s="158"/>
      <c r="AI324" s="159"/>
      <c r="AJ324" s="262"/>
      <c r="AK324" s="262"/>
      <c r="AL324" s="262"/>
      <c r="AM324" s="208"/>
      <c r="AN324" s="208"/>
      <c r="AO324" s="208"/>
      <c r="AP324" s="208"/>
      <c r="AQ324" s="160">
        <f t="shared" si="10"/>
        <v>1</v>
      </c>
      <c r="AR324" s="241"/>
      <c r="AS324" s="241"/>
      <c r="AT324" s="241"/>
      <c r="AU324" s="241"/>
      <c r="AV324" s="241"/>
      <c r="AW324" s="241"/>
    </row>
    <row r="325" spans="2:49" s="263" customFormat="1" ht="27.9" customHeight="1" x14ac:dyDescent="0.3">
      <c r="B325" s="138"/>
      <c r="C325" s="138">
        <v>2021</v>
      </c>
      <c r="D325" s="138"/>
      <c r="E325" s="139"/>
      <c r="F325" s="140" t="s">
        <v>106</v>
      </c>
      <c r="G325" s="140" t="s">
        <v>106</v>
      </c>
      <c r="H325" s="140" t="s">
        <v>106</v>
      </c>
      <c r="I325" s="143" t="s">
        <v>1595</v>
      </c>
      <c r="J325" s="144" t="s">
        <v>84</v>
      </c>
      <c r="K325" s="191" t="s">
        <v>268</v>
      </c>
      <c r="L325" s="145" t="s">
        <v>115</v>
      </c>
      <c r="M325" s="146" t="str">
        <f>IF(ISERROR(VLOOKUP(L325,Proposito_programa!$C$2:$E$59,2,FALSE))," ",VLOOKUP(L325,Proposito_programa!$C$2:$E$59,2,FALSE))</f>
        <v xml:space="preserve"> </v>
      </c>
      <c r="N325" s="146" t="str">
        <f>IF(ISERROR(VLOOKUP(L325,Proposito_programa!$C$2:$E$59,3,FALSE))," ",VLOOKUP(L325,Proposito_programa!$C$2:$E$59,3,FALSE))</f>
        <v xml:space="preserve"> </v>
      </c>
      <c r="O325" s="147"/>
      <c r="P325" s="148"/>
      <c r="Q325" s="149">
        <v>1033704681</v>
      </c>
      <c r="R325" s="150" t="s">
        <v>1582</v>
      </c>
      <c r="S325" s="149" t="s">
        <v>363</v>
      </c>
      <c r="T325" s="149"/>
      <c r="U325" s="151"/>
      <c r="V325" s="152"/>
      <c r="W325" s="153">
        <v>91257287</v>
      </c>
      <c r="X325" s="154"/>
      <c r="Y325" s="155"/>
      <c r="Z325" s="153"/>
      <c r="AA325" s="311">
        <f t="shared" si="9"/>
        <v>91257287</v>
      </c>
      <c r="AB325" s="344">
        <v>91257287</v>
      </c>
      <c r="AC325" s="413"/>
      <c r="AD325" s="157"/>
      <c r="AE325" s="157"/>
      <c r="AF325" s="208"/>
      <c r="AG325" s="262"/>
      <c r="AH325" s="158"/>
      <c r="AI325" s="159"/>
      <c r="AJ325" s="262"/>
      <c r="AK325" s="262"/>
      <c r="AL325" s="262"/>
      <c r="AM325" s="208"/>
      <c r="AN325" s="208"/>
      <c r="AO325" s="208"/>
      <c r="AP325" s="208"/>
      <c r="AQ325" s="160">
        <f t="shared" si="10"/>
        <v>1</v>
      </c>
      <c r="AR325" s="241"/>
      <c r="AS325" s="241"/>
      <c r="AT325" s="241"/>
      <c r="AU325" s="241"/>
      <c r="AV325" s="241"/>
      <c r="AW325" s="241"/>
    </row>
    <row r="326" spans="2:49" s="263" customFormat="1" ht="27.9" customHeight="1" x14ac:dyDescent="0.3">
      <c r="B326" s="138"/>
      <c r="C326" s="138">
        <v>2021</v>
      </c>
      <c r="D326" s="138"/>
      <c r="E326" s="139"/>
      <c r="F326" s="140" t="s">
        <v>106</v>
      </c>
      <c r="G326" s="140" t="s">
        <v>106</v>
      </c>
      <c r="H326" s="140" t="s">
        <v>106</v>
      </c>
      <c r="I326" s="143" t="s">
        <v>1598</v>
      </c>
      <c r="J326" s="144" t="s">
        <v>84</v>
      </c>
      <c r="K326" s="191" t="s">
        <v>268</v>
      </c>
      <c r="L326" s="145" t="s">
        <v>115</v>
      </c>
      <c r="M326" s="146" t="str">
        <f>IF(ISERROR(VLOOKUP(L326,Proposito_programa!$C$2:$E$59,2,FALSE))," ",VLOOKUP(L326,Proposito_programa!$C$2:$E$59,2,FALSE))</f>
        <v xml:space="preserve"> </v>
      </c>
      <c r="N326" s="146" t="str">
        <f>IF(ISERROR(VLOOKUP(L326,Proposito_programa!$C$2:$E$59,3,FALSE))," ",VLOOKUP(L326,Proposito_programa!$C$2:$E$59,3,FALSE))</f>
        <v xml:space="preserve"> </v>
      </c>
      <c r="O326" s="147"/>
      <c r="P326" s="148"/>
      <c r="Q326" s="149">
        <v>800130907</v>
      </c>
      <c r="R326" s="150" t="s">
        <v>1583</v>
      </c>
      <c r="S326" s="149" t="s">
        <v>364</v>
      </c>
      <c r="T326" s="149"/>
      <c r="U326" s="151"/>
      <c r="V326" s="152"/>
      <c r="W326" s="153">
        <v>11455400</v>
      </c>
      <c r="X326" s="154"/>
      <c r="Y326" s="155"/>
      <c r="Z326" s="153"/>
      <c r="AA326" s="311">
        <f t="shared" ref="AA326:AA333" si="11">+W326+X326+Z326</f>
        <v>11455400</v>
      </c>
      <c r="AB326" s="380">
        <v>11455400</v>
      </c>
      <c r="AC326" s="413"/>
      <c r="AD326" s="157"/>
      <c r="AE326" s="157"/>
      <c r="AF326" s="262"/>
      <c r="AG326" s="262"/>
      <c r="AH326" s="158"/>
      <c r="AI326" s="159"/>
      <c r="AJ326" s="262"/>
      <c r="AK326" s="262"/>
      <c r="AL326" s="262"/>
      <c r="AM326" s="208"/>
      <c r="AN326" s="208"/>
      <c r="AO326" s="208"/>
      <c r="AP326" s="208"/>
      <c r="AQ326" s="160">
        <f t="shared" ref="AQ326:AQ333" si="12">IF(ISERROR(AB326/AA326),"-",(AB326/AA326))</f>
        <v>1</v>
      </c>
      <c r="AR326" s="241"/>
      <c r="AS326" s="241"/>
      <c r="AT326" s="241"/>
      <c r="AU326" s="241"/>
      <c r="AV326" s="241"/>
      <c r="AW326" s="241"/>
    </row>
    <row r="327" spans="2:49" s="263" customFormat="1" ht="27.9" customHeight="1" x14ac:dyDescent="0.3">
      <c r="B327" s="138"/>
      <c r="C327" s="138">
        <v>2021</v>
      </c>
      <c r="D327" s="138"/>
      <c r="E327" s="139"/>
      <c r="F327" s="140" t="s">
        <v>106</v>
      </c>
      <c r="G327" s="140" t="s">
        <v>106</v>
      </c>
      <c r="H327" s="140" t="s">
        <v>106</v>
      </c>
      <c r="I327" s="143" t="s">
        <v>1597</v>
      </c>
      <c r="J327" s="144" t="s">
        <v>84</v>
      </c>
      <c r="K327" s="191" t="s">
        <v>268</v>
      </c>
      <c r="L327" s="145" t="s">
        <v>115</v>
      </c>
      <c r="M327" s="146" t="str">
        <f>IF(ISERROR(VLOOKUP(L327,Proposito_programa!$C$2:$E$59,2,FALSE))," ",VLOOKUP(L327,Proposito_programa!$C$2:$E$59,2,FALSE))</f>
        <v xml:space="preserve"> </v>
      </c>
      <c r="N327" s="146" t="str">
        <f>IF(ISERROR(VLOOKUP(L327,Proposito_programa!$C$2:$E$59,3,FALSE))," ",VLOOKUP(L327,Proposito_programa!$C$2:$E$59,3,FALSE))</f>
        <v xml:space="preserve"> </v>
      </c>
      <c r="O327" s="147"/>
      <c r="P327" s="148"/>
      <c r="Q327" s="149">
        <v>860066942</v>
      </c>
      <c r="R327" s="150" t="s">
        <v>1534</v>
      </c>
      <c r="S327" s="149" t="s">
        <v>364</v>
      </c>
      <c r="T327" s="149"/>
      <c r="U327" s="151"/>
      <c r="V327" s="152"/>
      <c r="W327" s="153">
        <v>34366200</v>
      </c>
      <c r="X327" s="154"/>
      <c r="Y327" s="155"/>
      <c r="Z327" s="153"/>
      <c r="AA327" s="311">
        <f t="shared" si="11"/>
        <v>34366200</v>
      </c>
      <c r="AB327" s="380">
        <v>34366200</v>
      </c>
      <c r="AC327" s="413"/>
      <c r="AD327" s="157"/>
      <c r="AE327" s="157"/>
      <c r="AF327" s="262"/>
      <c r="AG327" s="262"/>
      <c r="AH327" s="158"/>
      <c r="AI327" s="159"/>
      <c r="AJ327" s="262"/>
      <c r="AK327" s="262"/>
      <c r="AL327" s="262"/>
      <c r="AM327" s="208"/>
      <c r="AN327" s="208"/>
      <c r="AO327" s="208"/>
      <c r="AP327" s="208"/>
      <c r="AQ327" s="160">
        <f t="shared" si="12"/>
        <v>1</v>
      </c>
      <c r="AR327" s="241"/>
      <c r="AS327" s="241"/>
      <c r="AT327" s="241"/>
      <c r="AU327" s="241"/>
      <c r="AV327" s="241"/>
      <c r="AW327" s="241"/>
    </row>
    <row r="328" spans="2:49" s="263" customFormat="1" ht="27.9" customHeight="1" x14ac:dyDescent="0.3">
      <c r="B328" s="138"/>
      <c r="C328" s="138">
        <v>2021</v>
      </c>
      <c r="D328" s="138"/>
      <c r="E328" s="139"/>
      <c r="F328" s="140" t="s">
        <v>106</v>
      </c>
      <c r="G328" s="140" t="s">
        <v>106</v>
      </c>
      <c r="H328" s="140" t="s">
        <v>106</v>
      </c>
      <c r="I328" s="143" t="s">
        <v>1598</v>
      </c>
      <c r="J328" s="144" t="s">
        <v>84</v>
      </c>
      <c r="K328" s="191" t="s">
        <v>268</v>
      </c>
      <c r="L328" s="145" t="s">
        <v>115</v>
      </c>
      <c r="M328" s="146" t="str">
        <f>IF(ISERROR(VLOOKUP(L328,Proposito_programa!$C$2:$E$59,2,FALSE))," ",VLOOKUP(L328,Proposito_programa!$C$2:$E$59,2,FALSE))</f>
        <v xml:space="preserve"> </v>
      </c>
      <c r="N328" s="146" t="str">
        <f>IF(ISERROR(VLOOKUP(L328,Proposito_programa!$C$2:$E$59,3,FALSE))," ",VLOOKUP(L328,Proposito_programa!$C$2:$E$59,3,FALSE))</f>
        <v xml:space="preserve"> </v>
      </c>
      <c r="O328" s="147"/>
      <c r="P328" s="148"/>
      <c r="Q328" s="149">
        <v>830003564</v>
      </c>
      <c r="R328" s="150" t="s">
        <v>1584</v>
      </c>
      <c r="S328" s="149" t="s">
        <v>364</v>
      </c>
      <c r="T328" s="149"/>
      <c r="U328" s="151"/>
      <c r="V328" s="152"/>
      <c r="W328" s="153">
        <v>34318400</v>
      </c>
      <c r="X328" s="154"/>
      <c r="Y328" s="155"/>
      <c r="Z328" s="153"/>
      <c r="AA328" s="311">
        <f t="shared" si="11"/>
        <v>34318400</v>
      </c>
      <c r="AB328" s="380">
        <v>34318400</v>
      </c>
      <c r="AC328" s="413"/>
      <c r="AD328" s="157"/>
      <c r="AE328" s="157"/>
      <c r="AF328" s="262"/>
      <c r="AG328" s="262"/>
      <c r="AH328" s="158"/>
      <c r="AI328" s="159"/>
      <c r="AJ328" s="262"/>
      <c r="AK328" s="262"/>
      <c r="AL328" s="262"/>
      <c r="AM328" s="208"/>
      <c r="AN328" s="208"/>
      <c r="AO328" s="208"/>
      <c r="AP328" s="208"/>
      <c r="AQ328" s="160">
        <f t="shared" si="12"/>
        <v>1</v>
      </c>
      <c r="AR328" s="241"/>
      <c r="AS328" s="241"/>
      <c r="AT328" s="241"/>
      <c r="AU328" s="241"/>
      <c r="AV328" s="241"/>
      <c r="AW328" s="241"/>
    </row>
    <row r="329" spans="2:49" s="263" customFormat="1" ht="27.9" customHeight="1" x14ac:dyDescent="0.3">
      <c r="B329" s="138"/>
      <c r="C329" s="138">
        <v>2021</v>
      </c>
      <c r="D329" s="138"/>
      <c r="E329" s="139"/>
      <c r="F329" s="140" t="s">
        <v>106</v>
      </c>
      <c r="G329" s="140" t="s">
        <v>106</v>
      </c>
      <c r="H329" s="140" t="s">
        <v>106</v>
      </c>
      <c r="I329" s="143" t="s">
        <v>1604</v>
      </c>
      <c r="J329" s="144" t="s">
        <v>84</v>
      </c>
      <c r="K329" s="220" t="s">
        <v>268</v>
      </c>
      <c r="L329" s="145" t="s">
        <v>115</v>
      </c>
      <c r="M329" s="146" t="str">
        <f>IF(ISERROR(VLOOKUP(L329,Proposito_programa!$C$2:$E$59,2,FALSE))," ",VLOOKUP(L329,Proposito_programa!$C$2:$E$59,2,FALSE))</f>
        <v xml:space="preserve"> </v>
      </c>
      <c r="N329" s="146" t="str">
        <f>IF(ISERROR(VLOOKUP(L329,Proposito_programa!$C$2:$E$59,3,FALSE))," ",VLOOKUP(L329,Proposito_programa!$C$2:$E$59,3,FALSE))</f>
        <v xml:space="preserve"> </v>
      </c>
      <c r="O329" s="147"/>
      <c r="P329" s="148"/>
      <c r="Q329" s="149">
        <v>899999115</v>
      </c>
      <c r="R329" s="150" t="s">
        <v>1585</v>
      </c>
      <c r="S329" s="149" t="s">
        <v>364</v>
      </c>
      <c r="T329" s="149"/>
      <c r="U329" s="151"/>
      <c r="V329" s="152"/>
      <c r="W329" s="153">
        <v>78941021</v>
      </c>
      <c r="X329" s="154"/>
      <c r="Y329" s="155"/>
      <c r="Z329" s="153"/>
      <c r="AA329" s="311">
        <f t="shared" si="11"/>
        <v>78941021</v>
      </c>
      <c r="AB329" s="380">
        <v>78941021</v>
      </c>
      <c r="AC329" s="413"/>
      <c r="AD329" s="157"/>
      <c r="AE329" s="157"/>
      <c r="AF329" s="262"/>
      <c r="AG329" s="262"/>
      <c r="AH329" s="158"/>
      <c r="AI329" s="159"/>
      <c r="AJ329" s="262"/>
      <c r="AK329" s="262"/>
      <c r="AL329" s="262"/>
      <c r="AM329" s="208"/>
      <c r="AN329" s="208"/>
      <c r="AO329" s="208"/>
      <c r="AP329" s="208"/>
      <c r="AQ329" s="160">
        <f t="shared" si="12"/>
        <v>1</v>
      </c>
      <c r="AR329" s="241"/>
      <c r="AS329" s="241"/>
      <c r="AT329" s="241"/>
      <c r="AU329" s="241"/>
      <c r="AV329" s="241"/>
      <c r="AW329" s="241"/>
    </row>
    <row r="330" spans="2:49" s="263" customFormat="1" ht="27.9" customHeight="1" x14ac:dyDescent="0.3">
      <c r="B330" s="138"/>
      <c r="C330" s="138">
        <v>2021</v>
      </c>
      <c r="D330" s="138"/>
      <c r="E330" s="139"/>
      <c r="F330" s="140" t="s">
        <v>106</v>
      </c>
      <c r="G330" s="140" t="s">
        <v>106</v>
      </c>
      <c r="H330" s="140" t="s">
        <v>106</v>
      </c>
      <c r="I330" s="143" t="s">
        <v>1605</v>
      </c>
      <c r="J330" s="144" t="s">
        <v>84</v>
      </c>
      <c r="K330" s="191" t="s">
        <v>268</v>
      </c>
      <c r="L330" s="145" t="s">
        <v>115</v>
      </c>
      <c r="M330" s="146" t="str">
        <f>IF(ISERROR(VLOOKUP(L330,Proposito_programa!$C$2:$E$59,2,FALSE))," ",VLOOKUP(L330,Proposito_programa!$C$2:$E$59,2,FALSE))</f>
        <v xml:space="preserve"> </v>
      </c>
      <c r="N330" s="146" t="str">
        <f>IF(ISERROR(VLOOKUP(L330,Proposito_programa!$C$2:$E$59,3,FALSE))," ",VLOOKUP(L330,Proposito_programa!$C$2:$E$59,3,FALSE))</f>
        <v xml:space="preserve"> </v>
      </c>
      <c r="O330" s="147"/>
      <c r="P330" s="148"/>
      <c r="Q330" s="149">
        <v>830037248</v>
      </c>
      <c r="R330" s="150" t="s">
        <v>1586</v>
      </c>
      <c r="S330" s="149" t="s">
        <v>364</v>
      </c>
      <c r="T330" s="149"/>
      <c r="U330" s="151"/>
      <c r="V330" s="152"/>
      <c r="W330" s="153">
        <v>15202968</v>
      </c>
      <c r="X330" s="154"/>
      <c r="Y330" s="155"/>
      <c r="Z330" s="153"/>
      <c r="AA330" s="311">
        <f t="shared" si="11"/>
        <v>15202968</v>
      </c>
      <c r="AB330" s="380">
        <v>10693579</v>
      </c>
      <c r="AC330" s="413"/>
      <c r="AD330" s="157"/>
      <c r="AE330" s="157"/>
      <c r="AF330" s="262"/>
      <c r="AG330" s="262"/>
      <c r="AH330" s="158"/>
      <c r="AI330" s="159"/>
      <c r="AJ330" s="262"/>
      <c r="AK330" s="262"/>
      <c r="AL330" s="262"/>
      <c r="AM330" s="208"/>
      <c r="AN330" s="208"/>
      <c r="AO330" s="208"/>
      <c r="AP330" s="208"/>
      <c r="AQ330" s="160">
        <f t="shared" si="12"/>
        <v>0.70338758852876626</v>
      </c>
      <c r="AR330" s="241"/>
      <c r="AS330" s="241"/>
      <c r="AT330" s="241"/>
      <c r="AU330" s="241"/>
      <c r="AV330" s="241"/>
      <c r="AW330" s="241"/>
    </row>
    <row r="331" spans="2:49" s="263" customFormat="1" ht="27.9" customHeight="1" x14ac:dyDescent="0.3">
      <c r="B331" s="138"/>
      <c r="C331" s="138">
        <v>2021</v>
      </c>
      <c r="D331" s="138"/>
      <c r="E331" s="139"/>
      <c r="F331" s="140" t="s">
        <v>106</v>
      </c>
      <c r="G331" s="140" t="s">
        <v>106</v>
      </c>
      <c r="H331" s="140" t="s">
        <v>106</v>
      </c>
      <c r="I331" s="143" t="s">
        <v>1601</v>
      </c>
      <c r="J331" s="144" t="s">
        <v>84</v>
      </c>
      <c r="K331" s="191" t="s">
        <v>268</v>
      </c>
      <c r="L331" s="145" t="s">
        <v>115</v>
      </c>
      <c r="M331" s="146" t="str">
        <f>IF(ISERROR(VLOOKUP(L331,Proposito_programa!$C$2:$E$59,2,FALSE))," ",VLOOKUP(L331,Proposito_programa!$C$2:$E$59,2,FALSE))</f>
        <v xml:space="preserve"> </v>
      </c>
      <c r="N331" s="146" t="str">
        <f>IF(ISERROR(VLOOKUP(L331,Proposito_programa!$C$2:$E$59,3,FALSE))," ",VLOOKUP(L331,Proposito_programa!$C$2:$E$59,3,FALSE))</f>
        <v xml:space="preserve"> </v>
      </c>
      <c r="O331" s="147"/>
      <c r="P331" s="148"/>
      <c r="Q331" s="149">
        <v>830072977</v>
      </c>
      <c r="R331" s="150" t="s">
        <v>1587</v>
      </c>
      <c r="S331" s="149" t="s">
        <v>364</v>
      </c>
      <c r="T331" s="149"/>
      <c r="U331" s="151"/>
      <c r="V331" s="152"/>
      <c r="W331" s="153">
        <v>203360</v>
      </c>
      <c r="X331" s="154"/>
      <c r="Y331" s="155"/>
      <c r="Z331" s="153"/>
      <c r="AA331" s="311">
        <f t="shared" si="11"/>
        <v>203360</v>
      </c>
      <c r="AB331" s="380">
        <v>203360</v>
      </c>
      <c r="AC331" s="413"/>
      <c r="AD331" s="157"/>
      <c r="AE331" s="157"/>
      <c r="AF331" s="262"/>
      <c r="AG331" s="262"/>
      <c r="AH331" s="158"/>
      <c r="AI331" s="159"/>
      <c r="AJ331" s="262"/>
      <c r="AK331" s="262"/>
      <c r="AL331" s="262"/>
      <c r="AM331" s="208"/>
      <c r="AN331" s="208"/>
      <c r="AO331" s="208"/>
      <c r="AP331" s="208"/>
      <c r="AQ331" s="160">
        <f t="shared" si="12"/>
        <v>1</v>
      </c>
      <c r="AR331" s="241"/>
      <c r="AS331" s="241"/>
      <c r="AT331" s="241"/>
      <c r="AU331" s="241"/>
      <c r="AV331" s="241"/>
      <c r="AW331" s="241"/>
    </row>
    <row r="332" spans="2:49" s="263" customFormat="1" ht="27.9" customHeight="1" x14ac:dyDescent="0.3">
      <c r="B332" s="138"/>
      <c r="C332" s="138">
        <v>2021</v>
      </c>
      <c r="D332" s="138"/>
      <c r="E332" s="139"/>
      <c r="F332" s="140" t="s">
        <v>106</v>
      </c>
      <c r="G332" s="140" t="s">
        <v>106</v>
      </c>
      <c r="H332" s="140" t="s">
        <v>106</v>
      </c>
      <c r="I332" s="143" t="s">
        <v>1600</v>
      </c>
      <c r="J332" s="144" t="s">
        <v>84</v>
      </c>
      <c r="K332" s="191" t="s">
        <v>268</v>
      </c>
      <c r="L332" s="145" t="s">
        <v>115</v>
      </c>
      <c r="M332" s="146" t="str">
        <f>IF(ISERROR(VLOOKUP(L332,Proposito_programa!$C$2:$E$59,2,FALSE))," ",VLOOKUP(L332,Proposito_programa!$C$2:$E$59,2,FALSE))</f>
        <v xml:space="preserve"> </v>
      </c>
      <c r="N332" s="146" t="str">
        <f>IF(ISERROR(VLOOKUP(L332,Proposito_programa!$C$2:$E$59,3,FALSE))," ",VLOOKUP(L332,Proposito_programa!$C$2:$E$59,3,FALSE))</f>
        <v xml:space="preserve"> </v>
      </c>
      <c r="O332" s="147"/>
      <c r="P332" s="148"/>
      <c r="Q332" s="149">
        <v>900387367</v>
      </c>
      <c r="R332" s="150" t="s">
        <v>1599</v>
      </c>
      <c r="S332" s="149" t="s">
        <v>364</v>
      </c>
      <c r="T332" s="149"/>
      <c r="U332" s="151"/>
      <c r="V332" s="152"/>
      <c r="W332" s="153">
        <v>923560</v>
      </c>
      <c r="X332" s="154"/>
      <c r="Y332" s="155"/>
      <c r="Z332" s="153"/>
      <c r="AA332" s="311">
        <f t="shared" si="11"/>
        <v>923560</v>
      </c>
      <c r="AB332" s="380">
        <v>923560</v>
      </c>
      <c r="AC332" s="413"/>
      <c r="AD332" s="157"/>
      <c r="AE332" s="157"/>
      <c r="AF332" s="262"/>
      <c r="AG332" s="262"/>
      <c r="AH332" s="158"/>
      <c r="AI332" s="159"/>
      <c r="AJ332" s="262"/>
      <c r="AK332" s="262"/>
      <c r="AL332" s="262"/>
      <c r="AM332" s="208"/>
      <c r="AN332" s="208"/>
      <c r="AO332" s="208"/>
      <c r="AP332" s="208"/>
      <c r="AQ332" s="160">
        <f t="shared" si="12"/>
        <v>1</v>
      </c>
      <c r="AR332" s="241"/>
      <c r="AS332" s="241"/>
      <c r="AT332" s="241"/>
      <c r="AU332" s="241"/>
      <c r="AV332" s="241"/>
      <c r="AW332" s="241"/>
    </row>
    <row r="333" spans="2:49" s="263" customFormat="1" ht="27.9" customHeight="1" x14ac:dyDescent="0.3">
      <c r="B333" s="138"/>
      <c r="C333" s="138">
        <v>2021</v>
      </c>
      <c r="D333" s="138"/>
      <c r="E333" s="139"/>
      <c r="F333" s="140" t="s">
        <v>106</v>
      </c>
      <c r="G333" s="140" t="s">
        <v>106</v>
      </c>
      <c r="H333" s="140" t="s">
        <v>106</v>
      </c>
      <c r="I333" s="143" t="s">
        <v>1603</v>
      </c>
      <c r="J333" s="144" t="s">
        <v>84</v>
      </c>
      <c r="K333" s="191" t="s">
        <v>268</v>
      </c>
      <c r="L333" s="145" t="s">
        <v>115</v>
      </c>
      <c r="M333" s="146" t="str">
        <f>IF(ISERROR(VLOOKUP(L333,Proposito_programa!$C$2:$E$59,2,FALSE))," ",VLOOKUP(L333,Proposito_programa!$C$2:$E$59,2,FALSE))</f>
        <v xml:space="preserve"> </v>
      </c>
      <c r="N333" s="146" t="str">
        <f>IF(ISERROR(VLOOKUP(L333,Proposito_programa!$C$2:$E$59,3,FALSE))," ",VLOOKUP(L333,Proposito_programa!$C$2:$E$59,3,FALSE))</f>
        <v xml:space="preserve"> </v>
      </c>
      <c r="O333" s="147"/>
      <c r="P333" s="148"/>
      <c r="Q333" s="149">
        <v>830138027</v>
      </c>
      <c r="R333" s="150" t="s">
        <v>1602</v>
      </c>
      <c r="S333" s="149" t="s">
        <v>364</v>
      </c>
      <c r="T333" s="149"/>
      <c r="U333" s="151"/>
      <c r="V333" s="152"/>
      <c r="W333" s="153">
        <v>589371</v>
      </c>
      <c r="X333" s="154"/>
      <c r="Y333" s="155"/>
      <c r="Z333" s="153"/>
      <c r="AA333" s="311">
        <f t="shared" si="11"/>
        <v>589371</v>
      </c>
      <c r="AB333" s="380">
        <v>333579</v>
      </c>
      <c r="AC333" s="413"/>
      <c r="AD333" s="157"/>
      <c r="AE333" s="157"/>
      <c r="AF333" s="262"/>
      <c r="AG333" s="262"/>
      <c r="AH333" s="158"/>
      <c r="AI333" s="159"/>
      <c r="AJ333" s="262"/>
      <c r="AK333" s="262"/>
      <c r="AL333" s="262"/>
      <c r="AM333" s="208"/>
      <c r="AN333" s="208"/>
      <c r="AO333" s="208"/>
      <c r="AP333" s="208"/>
      <c r="AQ333" s="160">
        <f t="shared" si="12"/>
        <v>0.56599154013346431</v>
      </c>
      <c r="AR333" s="241"/>
      <c r="AS333" s="241"/>
      <c r="AT333" s="241"/>
      <c r="AU333" s="241"/>
      <c r="AV333" s="241"/>
      <c r="AW333" s="241"/>
    </row>
    <row r="334" spans="2:49" ht="27.9" customHeight="1" x14ac:dyDescent="0.3">
      <c r="B334" s="279"/>
      <c r="C334" s="138">
        <v>2021</v>
      </c>
      <c r="D334" s="275"/>
      <c r="E334" s="275"/>
      <c r="F334" s="140" t="s">
        <v>106</v>
      </c>
      <c r="G334" s="140" t="s">
        <v>106</v>
      </c>
      <c r="H334" s="140" t="s">
        <v>106</v>
      </c>
      <c r="I334" s="143" t="s">
        <v>1606</v>
      </c>
      <c r="J334" s="144" t="s">
        <v>84</v>
      </c>
      <c r="K334" s="191" t="s">
        <v>268</v>
      </c>
      <c r="L334" s="145" t="s">
        <v>115</v>
      </c>
      <c r="M334" s="275"/>
      <c r="N334" s="275"/>
      <c r="O334" s="275"/>
      <c r="P334" s="276"/>
      <c r="Q334" s="149">
        <v>830048122</v>
      </c>
      <c r="R334" s="150" t="s">
        <v>1588</v>
      </c>
      <c r="S334" s="149" t="s">
        <v>364</v>
      </c>
      <c r="T334" s="275"/>
      <c r="U334" s="275"/>
      <c r="V334" s="275"/>
      <c r="W334" s="153">
        <v>1075380</v>
      </c>
      <c r="X334" s="275"/>
      <c r="Y334" s="275"/>
      <c r="Z334" s="275"/>
      <c r="AA334" s="311">
        <f t="shared" ref="AA334:AA337" si="13">+W334+X334+Z334</f>
        <v>1075380</v>
      </c>
      <c r="AB334" s="380">
        <v>1075300</v>
      </c>
      <c r="AC334" s="417"/>
      <c r="AD334" s="275"/>
      <c r="AE334" s="276"/>
      <c r="AF334" s="191"/>
      <c r="AG334" s="275"/>
      <c r="AH334" s="277"/>
      <c r="AI334" s="275"/>
      <c r="AJ334" s="275"/>
      <c r="AK334" s="275"/>
      <c r="AL334" s="275"/>
      <c r="AM334" s="275"/>
      <c r="AN334" s="278"/>
      <c r="AO334" s="273"/>
      <c r="AP334" s="274"/>
      <c r="AQ334" s="274"/>
    </row>
    <row r="335" spans="2:49" ht="27.9" customHeight="1" x14ac:dyDescent="0.3">
      <c r="B335" s="279"/>
      <c r="C335" s="138">
        <v>2021</v>
      </c>
      <c r="D335" s="275"/>
      <c r="E335" s="275"/>
      <c r="F335" s="140" t="s">
        <v>106</v>
      </c>
      <c r="G335" s="140" t="s">
        <v>106</v>
      </c>
      <c r="H335" s="140" t="s">
        <v>106</v>
      </c>
      <c r="I335" s="143" t="s">
        <v>1607</v>
      </c>
      <c r="J335" s="144" t="s">
        <v>84</v>
      </c>
      <c r="K335" s="191" t="s">
        <v>268</v>
      </c>
      <c r="L335" s="145" t="s">
        <v>115</v>
      </c>
      <c r="M335" s="275"/>
      <c r="N335" s="275"/>
      <c r="O335" s="275"/>
      <c r="P335" s="276"/>
      <c r="Q335" s="149">
        <v>800007813</v>
      </c>
      <c r="R335" s="150" t="s">
        <v>1589</v>
      </c>
      <c r="S335" s="149" t="s">
        <v>364</v>
      </c>
      <c r="T335" s="275"/>
      <c r="U335" s="275"/>
      <c r="V335" s="275"/>
      <c r="W335" s="153">
        <v>15090</v>
      </c>
      <c r="X335" s="275"/>
      <c r="Y335" s="275"/>
      <c r="Z335" s="275"/>
      <c r="AA335" s="311">
        <f t="shared" si="13"/>
        <v>15090</v>
      </c>
      <c r="AB335" s="380">
        <v>15090</v>
      </c>
      <c r="AC335" s="417"/>
      <c r="AD335" s="275"/>
      <c r="AE335" s="276"/>
      <c r="AF335" s="191"/>
      <c r="AG335" s="275"/>
      <c r="AH335" s="277"/>
      <c r="AI335" s="275"/>
      <c r="AJ335" s="275"/>
      <c r="AK335" s="275"/>
      <c r="AL335" s="275"/>
      <c r="AM335" s="275"/>
      <c r="AN335" s="278"/>
      <c r="AO335" s="273"/>
      <c r="AP335" s="274"/>
      <c r="AQ335" s="274"/>
    </row>
    <row r="336" spans="2:49" ht="27.9" customHeight="1" x14ac:dyDescent="0.3">
      <c r="B336" s="279"/>
      <c r="C336" s="138">
        <v>2021</v>
      </c>
      <c r="D336" s="275"/>
      <c r="E336" s="275"/>
      <c r="F336" s="140" t="s">
        <v>106</v>
      </c>
      <c r="G336" s="140" t="s">
        <v>106</v>
      </c>
      <c r="H336" s="140" t="s">
        <v>106</v>
      </c>
      <c r="I336" s="143" t="s">
        <v>1608</v>
      </c>
      <c r="J336" s="144" t="s">
        <v>84</v>
      </c>
      <c r="K336" s="191" t="s">
        <v>268</v>
      </c>
      <c r="L336" s="145" t="s">
        <v>115</v>
      </c>
      <c r="M336" s="275"/>
      <c r="N336" s="275"/>
      <c r="O336" s="275"/>
      <c r="P336" s="276"/>
      <c r="Q336" s="149"/>
      <c r="R336" s="150"/>
      <c r="S336" s="149"/>
      <c r="T336" s="275"/>
      <c r="U336" s="275"/>
      <c r="V336" s="275"/>
      <c r="W336" s="153">
        <v>609147506</v>
      </c>
      <c r="X336" s="275"/>
      <c r="Y336" s="275"/>
      <c r="Z336" s="275"/>
      <c r="AA336" s="311">
        <f t="shared" si="13"/>
        <v>609147506</v>
      </c>
      <c r="AB336" s="380">
        <v>477445878</v>
      </c>
      <c r="AC336" s="418"/>
      <c r="AD336" s="275"/>
      <c r="AE336" s="276"/>
      <c r="AF336" s="191"/>
      <c r="AG336" s="275"/>
      <c r="AH336" s="277"/>
      <c r="AI336" s="275"/>
      <c r="AJ336" s="275"/>
      <c r="AK336" s="275"/>
      <c r="AL336" s="275"/>
      <c r="AM336" s="275"/>
      <c r="AN336" s="278"/>
      <c r="AO336" s="273"/>
      <c r="AP336" s="274"/>
      <c r="AQ336" s="274"/>
    </row>
    <row r="337" spans="2:43" ht="27.9" customHeight="1" x14ac:dyDescent="0.3">
      <c r="B337" s="279"/>
      <c r="C337" s="138">
        <v>2021</v>
      </c>
      <c r="D337" s="275"/>
      <c r="E337" s="275"/>
      <c r="F337" s="140" t="s">
        <v>106</v>
      </c>
      <c r="G337" s="140" t="s">
        <v>106</v>
      </c>
      <c r="H337" s="140" t="s">
        <v>106</v>
      </c>
      <c r="I337" s="143" t="s">
        <v>1609</v>
      </c>
      <c r="J337" s="144" t="s">
        <v>84</v>
      </c>
      <c r="K337" s="191" t="s">
        <v>268</v>
      </c>
      <c r="L337" s="145" t="s">
        <v>115</v>
      </c>
      <c r="M337" s="275"/>
      <c r="N337" s="275"/>
      <c r="O337" s="275"/>
      <c r="P337" s="276"/>
      <c r="Q337" s="149"/>
      <c r="R337" s="150"/>
      <c r="S337" s="149"/>
      <c r="T337" s="275"/>
      <c r="U337" s="275"/>
      <c r="V337" s="275"/>
      <c r="W337" s="153">
        <v>131226368</v>
      </c>
      <c r="X337" s="275"/>
      <c r="Y337" s="275"/>
      <c r="Z337" s="275"/>
      <c r="AA337" s="311">
        <f t="shared" si="13"/>
        <v>131226368</v>
      </c>
      <c r="AB337" s="380">
        <v>99036824</v>
      </c>
      <c r="AC337" s="418"/>
      <c r="AD337" s="275"/>
      <c r="AE337" s="276"/>
      <c r="AF337" s="191"/>
      <c r="AG337" s="275"/>
      <c r="AH337" s="277"/>
      <c r="AI337" s="275"/>
      <c r="AJ337" s="275"/>
      <c r="AK337" s="275"/>
      <c r="AL337" s="275"/>
      <c r="AM337" s="275"/>
      <c r="AN337" s="278"/>
      <c r="AO337" s="273"/>
      <c r="AP337" s="274"/>
      <c r="AQ337" s="274"/>
    </row>
    <row r="338" spans="2:43" ht="27.9" customHeight="1" x14ac:dyDescent="0.3">
      <c r="B338" s="192" t="s">
        <v>472</v>
      </c>
      <c r="C338" s="193"/>
      <c r="D338" s="193"/>
      <c r="E338" s="193"/>
      <c r="F338" s="194"/>
      <c r="G338" s="193"/>
      <c r="H338" s="193"/>
      <c r="I338" s="193"/>
      <c r="J338" s="193"/>
      <c r="K338" s="193"/>
      <c r="L338" s="193"/>
      <c r="M338" s="193"/>
      <c r="N338" s="193"/>
      <c r="O338" s="193"/>
      <c r="P338" s="196"/>
      <c r="Q338" s="195"/>
      <c r="R338" s="193"/>
      <c r="S338" s="193"/>
      <c r="T338" s="193"/>
      <c r="U338" s="193"/>
      <c r="V338" s="197"/>
      <c r="W338" s="198">
        <f>SUM(W14:W337)</f>
        <v>26859190734</v>
      </c>
      <c r="X338" s="198">
        <f>SUM(X14:X337)</f>
        <v>-144101873</v>
      </c>
      <c r="Y338" s="198">
        <f>SUM(Y14:Y335)</f>
        <v>99</v>
      </c>
      <c r="Z338" s="198">
        <f>SUM(Z14:Z337)</f>
        <v>4137972766</v>
      </c>
      <c r="AA338" s="367">
        <f>SUM(AA14:AA337)</f>
        <v>30853061627</v>
      </c>
      <c r="AB338" s="381"/>
      <c r="AC338" s="193"/>
      <c r="AD338" s="193"/>
      <c r="AE338" s="196"/>
      <c r="AF338" s="195"/>
      <c r="AG338" s="193"/>
      <c r="AH338" s="199"/>
      <c r="AI338" s="193"/>
      <c r="AJ338" s="193"/>
      <c r="AK338" s="193"/>
      <c r="AL338" s="193"/>
      <c r="AM338" s="193"/>
      <c r="AN338" s="200"/>
      <c r="AO338" s="201"/>
      <c r="AP338" s="202"/>
      <c r="AQ338" s="198">
        <f>SUM(AQ14:AQ333)</f>
        <v>212.00562130133517</v>
      </c>
    </row>
    <row r="339" spans="2:43" ht="27.9" customHeight="1" x14ac:dyDescent="0.3">
      <c r="Z339" s="156"/>
      <c r="AA339" s="311"/>
    </row>
    <row r="340" spans="2:43" ht="27.9" customHeight="1" x14ac:dyDescent="0.3">
      <c r="AA340" s="311"/>
    </row>
    <row r="341" spans="2:43" ht="27.9" customHeight="1" x14ac:dyDescent="0.3">
      <c r="AA341" s="234"/>
    </row>
    <row r="344" spans="2:43" ht="27.9" customHeight="1" x14ac:dyDescent="0.3">
      <c r="AA344" s="368"/>
    </row>
    <row r="345" spans="2:43" ht="27.9" customHeight="1" x14ac:dyDescent="0.3">
      <c r="AA345" s="368"/>
    </row>
    <row r="346" spans="2:43" ht="27.9" customHeight="1" x14ac:dyDescent="0.3">
      <c r="AA346" s="368"/>
    </row>
  </sheetData>
  <autoFilter ref="A13:AW338" xr:uid="{00000000-0001-0000-0000-000000000000}"/>
  <mergeCells count="29">
    <mergeCell ref="B2:AM2"/>
    <mergeCell ref="B3:AM3"/>
    <mergeCell ref="B5:E5"/>
    <mergeCell ref="J5:L5"/>
    <mergeCell ref="P5:Q5"/>
    <mergeCell ref="X5:AM5"/>
    <mergeCell ref="B6:E6"/>
    <mergeCell ref="J6:L6"/>
    <mergeCell ref="AI6:AJ6"/>
    <mergeCell ref="B7:E7"/>
    <mergeCell ref="J7:L7"/>
    <mergeCell ref="AI7:AJ7"/>
    <mergeCell ref="AI8:AJ8"/>
    <mergeCell ref="B9:E9"/>
    <mergeCell ref="H9:I9"/>
    <mergeCell ref="L9:Q10"/>
    <mergeCell ref="AI9:AJ9"/>
    <mergeCell ref="B10:E10"/>
    <mergeCell ref="G10:I10"/>
    <mergeCell ref="AI10:AJ10"/>
    <mergeCell ref="AM11:AP11"/>
    <mergeCell ref="D12:E12"/>
    <mergeCell ref="J12:N12"/>
    <mergeCell ref="Q12:V12"/>
    <mergeCell ref="AM12:AP12"/>
    <mergeCell ref="B11:V11"/>
    <mergeCell ref="W11:AB11"/>
    <mergeCell ref="AC11:AH11"/>
    <mergeCell ref="AI11:AL11"/>
  </mergeCells>
  <phoneticPr fontId="49" type="noConversion"/>
  <conditionalFormatting sqref="K287:K311">
    <cfRule type="expression" dxfId="11" priority="14">
      <formula>$AS287="NO"</formula>
    </cfRule>
  </conditionalFormatting>
  <conditionalFormatting sqref="K287:K302">
    <cfRule type="expression" dxfId="10" priority="13">
      <formula>$AS287="NO"</formula>
    </cfRule>
  </conditionalFormatting>
  <conditionalFormatting sqref="K311">
    <cfRule type="expression" dxfId="9" priority="10">
      <formula>$AS311="NO"</formula>
    </cfRule>
  </conditionalFormatting>
  <conditionalFormatting sqref="K310">
    <cfRule type="expression" dxfId="8" priority="9">
      <formula>$AS310="NO"</formula>
    </cfRule>
  </conditionalFormatting>
  <conditionalFormatting sqref="K309">
    <cfRule type="expression" dxfId="7" priority="8">
      <formula>$AS309="NO"</formula>
    </cfRule>
  </conditionalFormatting>
  <conditionalFormatting sqref="K308">
    <cfRule type="expression" dxfId="6" priority="7">
      <formula>$AS308="NO"</formula>
    </cfRule>
  </conditionalFormatting>
  <conditionalFormatting sqref="K307">
    <cfRule type="expression" dxfId="5" priority="6">
      <formula>$AS307="NO"</formula>
    </cfRule>
  </conditionalFormatting>
  <conditionalFormatting sqref="K306">
    <cfRule type="expression" dxfId="4" priority="5">
      <formula>$AS306="NO"</formula>
    </cfRule>
  </conditionalFormatting>
  <conditionalFormatting sqref="K305">
    <cfRule type="expression" dxfId="3" priority="4">
      <formula>$AS305="NO"</formula>
    </cfRule>
  </conditionalFormatting>
  <conditionalFormatting sqref="K304">
    <cfRule type="expression" dxfId="2" priority="3">
      <formula>$AS304="NO"</formula>
    </cfRule>
  </conditionalFormatting>
  <conditionalFormatting sqref="K303">
    <cfRule type="expression" dxfId="1" priority="2">
      <formula>$AS303="NO"</formula>
    </cfRule>
  </conditionalFormatting>
  <conditionalFormatting sqref="B1:B1048576">
    <cfRule type="duplicateValues" dxfId="0" priority="1"/>
  </conditionalFormatting>
  <dataValidations count="18">
    <dataValidation type="whole" operator="greaterThanOrEqual" allowBlank="1" showInputMessage="1" showErrorMessage="1" sqref="F9:F10" xr:uid="{00000000-0002-0000-0000-000000000000}">
      <formula1>0</formula1>
    </dataValidation>
    <dataValidation type="custom" allowBlank="1" showInputMessage="1" showErrorMessage="1" sqref="Z7" xr:uid="{00000000-0002-0000-0000-000001000000}">
      <formula1>vacio()</formula1>
    </dataValidation>
    <dataValidation type="whole" operator="greaterThan" allowBlank="1" showInputMessage="1" showErrorMessage="1" sqref="J10:K10 J6:K7 F6:F7 AA341" xr:uid="{00000000-0002-0000-0000-000002000000}">
      <formula1>0</formula1>
    </dataValidation>
    <dataValidation type="list" allowBlank="1" showInputMessage="1" showErrorMessage="1" sqref="J5:L5" xr:uid="{00000000-0002-0000-0000-000003000000}">
      <formula1>Sector</formula1>
    </dataValidation>
    <dataValidation type="whole" operator="greaterThanOrEqual" allowBlank="1" showInputMessage="1" showErrorMessage="1" errorTitle="Error" error="Registre solo números (no guiones, comas o texto)" sqref="Y191 Y14:Z190 AB14:AB59 AB61 AF14:AH333 W14:W333 AB64:AB295 Y192:Z333 AB297:AB333" xr:uid="{00000000-0002-0000-0000-000004000000}">
      <formula1>0</formula1>
    </dataValidation>
    <dataValidation type="date" allowBlank="1" showInputMessage="1" showErrorMessage="1" errorTitle="Error" error="La fecha de suscripción debe estar entre el 1/01/2021 a 30/04/2021." sqref="AD290:AD291 AD294:AD298 AD301:AD304 AD308 AC4 AC248:AC286 AC290:AC304 AC308:AC333 AC14:AC245" xr:uid="{00000000-0002-0000-0000-00000C000000}">
      <formula1>44197</formula1>
      <formula2>44316</formula2>
    </dataValidation>
    <dataValidation type="list" allowBlank="1" showInputMessage="1" showErrorMessage="1" errorTitle="Error" error="Debe seleccionar un item de la lista_x000a_" sqref="K287:K311" xr:uid="{E52E5FFB-6D28-4DCC-91B1-5EAD59BBF52A}">
      <formula1>IF(J287="Inversión",pdd,na)</formula1>
    </dataValidation>
    <dataValidation type="list" allowBlank="1" showInputMessage="1" showErrorMessage="1" errorTitle="Error " error="Debe seleccionar una opción dentro de la lista_x000a_" sqref="G14:G311" xr:uid="{00000000-0002-0000-0000-000006000000}">
      <formula1>modal</formula1>
    </dataValidation>
    <dataValidation type="whole" operator="lessThanOrEqual" allowBlank="1" showInputMessage="1" showErrorMessage="1" error="Registre valor negativo" sqref="X14:X333" xr:uid="{00000000-0002-0000-0000-000007000000}">
      <formula1>0</formula1>
    </dataValidation>
    <dataValidation type="whole" operator="greaterThan" allowBlank="1" showInputMessage="1" showErrorMessage="1" error="Registre vigencia" sqref="C14:C337" xr:uid="{00000000-0002-0000-0000-000008000000}">
      <formula1>0</formula1>
    </dataValidation>
    <dataValidation type="whole" operator="greaterThanOrEqual" allowBlank="1" showInputMessage="1" showErrorMessage="1" error="Registre solo números (no guiones, comas o texto)" sqref="AL14:AL333" xr:uid="{00000000-0002-0000-0000-000009000000}">
      <formula1>0</formula1>
    </dataValidation>
    <dataValidation operator="greaterThan" allowBlank="1" showErrorMessage="1" errorTitle="Error" error="Debe digitar un número._x000a_" sqref="O14:P333" xr:uid="{00000000-0002-0000-0000-00000A000000}"/>
    <dataValidation type="date" operator="greaterThanOrEqual" allowBlank="1" showInputMessage="1" showErrorMessage="1" errorTitle="ERROR" error="La fecha de cesión debe ser mayor a la fecha de inicio." sqref="AK14:AK333" xr:uid="{00000000-0002-0000-0000-000010000000}">
      <formula1>AC14</formula1>
    </dataValidation>
    <dataValidation type="list" showInputMessage="1" showErrorMessage="1" errorTitle="Tipo de contrato no permitido" error="El tipo de contrato debe corresponder a un número. Consulte el instructivo para más información_x000a_" sqref="G312:H337 F14:F337" xr:uid="{00000000-0002-0000-0000-000005000000}">
      <formula1>tipo</formula1>
    </dataValidation>
    <dataValidation type="list" allowBlank="1" showInputMessage="1" showErrorMessage="1" errorTitle="Error" error="Debe seleccionar un item de la lista_x000a_" sqref="J14:J337" xr:uid="{00000000-0002-0000-0000-00000B000000}">
      <formula1>afectacion</formula1>
    </dataValidation>
    <dataValidation type="list" allowBlank="1" showInputMessage="1" showErrorMessage="1" sqref="S14:S337" xr:uid="{00000000-0002-0000-0000-00000D000000}">
      <formula1>naturaleza</formula1>
    </dataValidation>
    <dataValidation type="list" allowBlank="1" showInputMessage="1" showErrorMessage="1" sqref="H14:H311" xr:uid="{00000000-0002-0000-0000-00000E000000}">
      <formula1>IF(G14="Selección abreviada",sa,IF(G14="Contratación directa",cd,IF(G14="Régimen especial",re,na)))</formula1>
    </dataValidation>
    <dataValidation type="list" allowBlank="1" showInputMessage="1" showErrorMessage="1" sqref="L14:L337" xr:uid="{00000000-0002-0000-0000-00000F000000}">
      <formula1>IF(J14="Inversión",programanue,na)</formula1>
    </dataValidation>
  </dataValidations>
  <hyperlinks>
    <hyperlink ref="AK10" r:id="rId1" xr:uid="{271A8C94-E24F-4535-A976-0498A744E685}"/>
  </hyperlinks>
  <pageMargins left="0.7" right="0.7" top="0.75" bottom="0.75" header="0.3" footer="0.3"/>
  <pageSetup orientation="portrait" r:id="rId2"/>
  <drawing r:id="rId3"/>
  <legacyDrawing r:id="rId4"/>
  <controls>
    <mc:AlternateContent xmlns:mc="http://schemas.openxmlformats.org/markup-compatibility/2006">
      <mc:Choice Requires="x14">
        <control shapeId="11274" r:id="rId5" name="CommandButton1">
          <controlPr autoLine="0" r:id="rId6">
            <anchor moveWithCells="1">
              <from>
                <xdr:col>17</xdr:col>
                <xdr:colOff>0</xdr:colOff>
                <xdr:row>11</xdr:row>
                <xdr:rowOff>0</xdr:rowOff>
              </from>
              <to>
                <xdr:col>17</xdr:col>
                <xdr:colOff>1028700</xdr:colOff>
                <xdr:row>11</xdr:row>
                <xdr:rowOff>297180</xdr:rowOff>
              </to>
            </anchor>
          </controlPr>
        </control>
      </mc:Choice>
      <mc:Fallback>
        <control shapeId="11274" r:id="rId5" name="CommandButton1"/>
      </mc:Fallback>
    </mc:AlternateContent>
  </control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3:I635"/>
  <sheetViews>
    <sheetView workbookViewId="0">
      <selection activeCell="F16" sqref="F16"/>
    </sheetView>
  </sheetViews>
  <sheetFormatPr baseColWidth="10" defaultColWidth="11.44140625" defaultRowHeight="14.4" x14ac:dyDescent="0.3"/>
  <cols>
    <col min="1" max="1" width="11.44140625" style="35"/>
    <col min="2" max="2" width="32.6640625" style="89" customWidth="1"/>
    <col min="3" max="4" width="34.44140625" style="67" customWidth="1"/>
    <col min="5" max="5" width="37" style="67" customWidth="1"/>
    <col min="6" max="6" width="34.44140625" style="67" customWidth="1"/>
    <col min="7" max="7" width="37.6640625" style="67" customWidth="1"/>
    <col min="8" max="8" width="34.88671875" style="35" customWidth="1"/>
    <col min="9" max="16384" width="11.44140625" style="35"/>
  </cols>
  <sheetData>
    <row r="3" spans="2:9" ht="15.6" x14ac:dyDescent="0.3">
      <c r="B3" s="467" t="s">
        <v>343</v>
      </c>
      <c r="C3" s="467"/>
      <c r="D3" s="467"/>
      <c r="E3" s="467"/>
      <c r="F3" s="467"/>
      <c r="G3" s="467"/>
      <c r="H3" s="467"/>
    </row>
    <row r="4" spans="2:9" ht="15.6" x14ac:dyDescent="0.3">
      <c r="B4" s="467">
        <v>2021</v>
      </c>
      <c r="C4" s="467"/>
      <c r="D4" s="467"/>
      <c r="E4" s="467"/>
      <c r="F4" s="467"/>
      <c r="G4" s="467"/>
      <c r="H4" s="467"/>
    </row>
    <row r="5" spans="2:9" ht="15.6" x14ac:dyDescent="0.3">
      <c r="B5" s="467"/>
      <c r="C5" s="467"/>
      <c r="D5" s="467"/>
      <c r="E5" s="467"/>
      <c r="F5" s="467"/>
      <c r="G5" s="467"/>
      <c r="H5" s="467"/>
    </row>
    <row r="6" spans="2:9" ht="15.6" x14ac:dyDescent="0.3">
      <c r="B6" s="97" t="s">
        <v>37</v>
      </c>
      <c r="C6" s="464" t="s">
        <v>1363</v>
      </c>
      <c r="D6" s="465"/>
      <c r="E6" s="96" t="s">
        <v>39</v>
      </c>
      <c r="F6" s="468" t="s">
        <v>1365</v>
      </c>
      <c r="G6" s="468"/>
      <c r="H6" s="98"/>
      <c r="I6" s="44"/>
    </row>
    <row r="7" spans="2:9" ht="15.6" x14ac:dyDescent="0.3">
      <c r="B7" s="97" t="s">
        <v>342</v>
      </c>
      <c r="C7" s="464" t="s">
        <v>1364</v>
      </c>
      <c r="D7" s="465"/>
      <c r="E7" s="96" t="s">
        <v>341</v>
      </c>
      <c r="F7" s="466" t="s">
        <v>1362</v>
      </c>
      <c r="G7" s="465"/>
      <c r="H7" s="95"/>
      <c r="I7" s="44"/>
    </row>
    <row r="8" spans="2:9" s="44" customFormat="1" x14ac:dyDescent="0.3">
      <c r="B8" s="94"/>
      <c r="C8" s="93"/>
      <c r="D8" s="93"/>
      <c r="E8" s="93"/>
      <c r="F8" s="93"/>
      <c r="G8" s="93"/>
      <c r="H8" s="92"/>
    </row>
    <row r="9" spans="2:9" s="44" customFormat="1" x14ac:dyDescent="0.3">
      <c r="B9" s="94"/>
      <c r="C9" s="93"/>
      <c r="D9" s="93"/>
      <c r="E9" s="93"/>
      <c r="F9" s="93"/>
      <c r="G9" s="93"/>
      <c r="H9" s="92"/>
    </row>
    <row r="10" spans="2:9" s="44" customFormat="1" ht="32.25" customHeight="1" x14ac:dyDescent="0.3">
      <c r="B10" s="463" t="s">
        <v>430</v>
      </c>
      <c r="C10" s="463"/>
      <c r="D10" s="463"/>
      <c r="E10" s="463"/>
      <c r="F10" s="463"/>
      <c r="G10" s="463"/>
      <c r="H10" s="92"/>
    </row>
    <row r="11" spans="2:9" s="44" customFormat="1" x14ac:dyDescent="0.3">
      <c r="B11" s="94"/>
      <c r="C11" s="93"/>
      <c r="D11" s="93"/>
      <c r="E11" s="93"/>
      <c r="F11" s="93"/>
      <c r="G11" s="93"/>
      <c r="H11" s="92"/>
    </row>
    <row r="12" spans="2:9" ht="28.2" x14ac:dyDescent="0.3">
      <c r="B12" s="127" t="s">
        <v>340</v>
      </c>
      <c r="C12" s="128" t="s">
        <v>431</v>
      </c>
      <c r="D12" s="128" t="s">
        <v>432</v>
      </c>
      <c r="E12" s="127" t="s">
        <v>339</v>
      </c>
      <c r="F12" s="127" t="s">
        <v>338</v>
      </c>
      <c r="G12" s="127" t="s">
        <v>337</v>
      </c>
    </row>
    <row r="13" spans="2:9" ht="30" customHeight="1" x14ac:dyDescent="0.3">
      <c r="B13" s="356">
        <v>31771223991</v>
      </c>
      <c r="C13" s="356">
        <v>10675343964</v>
      </c>
      <c r="D13" s="356">
        <v>10008638865</v>
      </c>
      <c r="E13" s="357">
        <v>44200</v>
      </c>
      <c r="F13" s="357">
        <v>44558</v>
      </c>
      <c r="G13" s="356">
        <v>24</v>
      </c>
    </row>
    <row r="635" spans="1:2" x14ac:dyDescent="0.3">
      <c r="A635" s="91"/>
      <c r="B635" s="90"/>
    </row>
  </sheetData>
  <mergeCells count="8">
    <mergeCell ref="B10:G10"/>
    <mergeCell ref="C7:D7"/>
    <mergeCell ref="F7:G7"/>
    <mergeCell ref="B3:H3"/>
    <mergeCell ref="B4:H4"/>
    <mergeCell ref="B5:H5"/>
    <mergeCell ref="C6:D6"/>
    <mergeCell ref="F6:G6"/>
  </mergeCells>
  <hyperlinks>
    <hyperlink ref="F7" r:id="rId1" xr:uid="{F74548CA-5A7A-4B3F-87DB-DEF94FCA2FE8}"/>
  </hyperlinks>
  <pageMargins left="0.7" right="0.7" top="0.75" bottom="0.75" header="0.3" footer="0.3"/>
  <pageSetup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A1:X52"/>
  <sheetViews>
    <sheetView showGridLines="0" workbookViewId="0">
      <selection activeCell="K16" sqref="K16"/>
    </sheetView>
  </sheetViews>
  <sheetFormatPr baseColWidth="10" defaultColWidth="11.44140625" defaultRowHeight="14.4" x14ac:dyDescent="0.3"/>
  <cols>
    <col min="1" max="1" width="11.44140625" style="35"/>
    <col min="2" max="2" width="6.44140625" style="35" customWidth="1"/>
    <col min="3" max="3" width="40.5546875" style="35" customWidth="1"/>
    <col min="4" max="4" width="19.88671875" style="35" customWidth="1"/>
    <col min="5" max="5" width="19" style="35" customWidth="1"/>
    <col min="6" max="6" width="20.6640625" style="35" customWidth="1"/>
    <col min="7" max="7" width="17.109375" style="35" customWidth="1"/>
    <col min="8" max="8" width="19.44140625" style="35" customWidth="1"/>
    <col min="9" max="9" width="17" style="35" customWidth="1"/>
    <col min="10" max="10" width="18.33203125" style="35" customWidth="1"/>
    <col min="11" max="11" width="14.33203125" style="35" customWidth="1"/>
    <col min="12" max="12" width="16.33203125" style="89" customWidth="1"/>
    <col min="13" max="13" width="17" style="89" customWidth="1"/>
    <col min="14" max="14" width="15.6640625" style="99" customWidth="1"/>
    <col min="15" max="15" width="17.6640625" style="89" customWidth="1"/>
    <col min="16" max="16" width="15.44140625" style="89" customWidth="1"/>
    <col min="17" max="17" width="20.109375" style="99" customWidth="1"/>
    <col min="18" max="18" width="13.44140625" style="100" customWidth="1"/>
    <col min="19" max="19" width="12.88671875" style="99" customWidth="1"/>
    <col min="20" max="20" width="12.44140625" style="35" bestFit="1" customWidth="1"/>
    <col min="21" max="21" width="13.6640625" style="35" customWidth="1"/>
    <col min="22" max="16384" width="11.44140625" style="35"/>
  </cols>
  <sheetData>
    <row r="1" spans="1:24" x14ac:dyDescent="0.3">
      <c r="N1" s="35"/>
    </row>
    <row r="2" spans="1:24" ht="15.6" x14ac:dyDescent="0.3">
      <c r="E2" s="467" t="s">
        <v>356</v>
      </c>
      <c r="F2" s="467"/>
      <c r="G2" s="467"/>
      <c r="H2" s="467"/>
      <c r="I2" s="467"/>
      <c r="J2" s="467"/>
      <c r="K2" s="467"/>
      <c r="L2" s="467"/>
      <c r="M2" s="467"/>
      <c r="N2" s="467"/>
      <c r="O2" s="467"/>
      <c r="P2" s="467"/>
      <c r="Q2" s="467"/>
      <c r="R2" s="467"/>
      <c r="S2" s="467"/>
    </row>
    <row r="3" spans="1:24" ht="15.6" x14ac:dyDescent="0.3">
      <c r="E3" s="467" t="s">
        <v>433</v>
      </c>
      <c r="F3" s="467"/>
      <c r="G3" s="467"/>
      <c r="H3" s="467"/>
      <c r="I3" s="467"/>
      <c r="J3" s="467"/>
      <c r="K3" s="467"/>
      <c r="L3" s="467"/>
      <c r="M3" s="467"/>
      <c r="N3" s="467"/>
      <c r="O3" s="467"/>
      <c r="P3" s="467"/>
      <c r="Q3" s="467"/>
      <c r="R3" s="467"/>
      <c r="S3" s="467"/>
    </row>
    <row r="4" spans="1:24" ht="7.5" customHeight="1" x14ac:dyDescent="0.3">
      <c r="E4" s="134"/>
      <c r="F4" s="134"/>
      <c r="G4" s="134"/>
      <c r="H4" s="134"/>
      <c r="I4" s="134"/>
      <c r="J4" s="134"/>
      <c r="K4" s="134"/>
      <c r="L4" s="134"/>
      <c r="M4" s="134"/>
      <c r="N4" s="134"/>
      <c r="O4" s="134"/>
      <c r="P4" s="134"/>
      <c r="Q4" s="134"/>
      <c r="R4" s="134"/>
      <c r="S4" s="134"/>
    </row>
    <row r="5" spans="1:24" s="136" customFormat="1" ht="15.6" x14ac:dyDescent="0.3">
      <c r="C5" s="480" t="s">
        <v>389</v>
      </c>
      <c r="D5" s="480"/>
      <c r="E5" s="480"/>
      <c r="F5" s="480"/>
      <c r="G5" s="480"/>
      <c r="H5" s="480"/>
      <c r="I5" s="480"/>
      <c r="J5" s="480"/>
      <c r="K5" s="480"/>
      <c r="L5" s="480"/>
      <c r="M5" s="480"/>
      <c r="N5" s="480"/>
      <c r="O5" s="480"/>
      <c r="P5" s="480"/>
      <c r="Q5" s="480"/>
      <c r="R5" s="137"/>
      <c r="S5" s="137"/>
    </row>
    <row r="6" spans="1:24" s="136" customFormat="1" ht="15.6" x14ac:dyDescent="0.3">
      <c r="C6" s="480"/>
      <c r="D6" s="480"/>
      <c r="E6" s="480"/>
      <c r="F6" s="480"/>
      <c r="G6" s="480"/>
      <c r="H6" s="480"/>
      <c r="I6" s="480"/>
      <c r="J6" s="480"/>
      <c r="K6" s="480"/>
      <c r="L6" s="480"/>
      <c r="M6" s="480"/>
      <c r="N6" s="480"/>
      <c r="O6" s="480"/>
      <c r="P6" s="480"/>
      <c r="Q6" s="480"/>
      <c r="R6" s="137"/>
      <c r="S6" s="137"/>
    </row>
    <row r="7" spans="1:24" ht="11.25" customHeight="1" x14ac:dyDescent="0.3">
      <c r="C7" s="135"/>
      <c r="D7" s="135"/>
      <c r="E7" s="135"/>
      <c r="F7" s="135"/>
      <c r="G7" s="135"/>
      <c r="H7" s="135"/>
      <c r="I7" s="135"/>
      <c r="J7" s="135"/>
      <c r="K7" s="135"/>
      <c r="L7" s="135"/>
      <c r="M7" s="135"/>
      <c r="N7" s="135"/>
      <c r="O7" s="135"/>
      <c r="P7" s="135"/>
      <c r="Q7" s="135"/>
      <c r="R7" s="134"/>
      <c r="S7" s="134"/>
    </row>
    <row r="8" spans="1:24" ht="15.6" x14ac:dyDescent="0.3">
      <c r="C8" s="470" t="s">
        <v>434</v>
      </c>
      <c r="D8" s="470"/>
      <c r="E8" s="470"/>
      <c r="F8" s="470"/>
      <c r="G8" s="470"/>
      <c r="H8" s="470"/>
      <c r="I8" s="470"/>
      <c r="J8" s="470"/>
      <c r="K8" s="470"/>
      <c r="L8" s="470"/>
      <c r="M8" s="470"/>
      <c r="N8" s="470"/>
      <c r="O8" s="470"/>
      <c r="P8" s="470"/>
      <c r="Q8" s="470"/>
      <c r="R8" s="113"/>
      <c r="S8" s="113"/>
      <c r="T8" s="113"/>
      <c r="U8" s="113"/>
      <c r="V8" s="113"/>
      <c r="W8" s="113"/>
      <c r="X8" s="105"/>
    </row>
    <row r="9" spans="1:24" ht="15.6" x14ac:dyDescent="0.3">
      <c r="C9" s="470"/>
      <c r="D9" s="470"/>
      <c r="E9" s="470"/>
      <c r="F9" s="470"/>
      <c r="G9" s="470"/>
      <c r="H9" s="470"/>
      <c r="I9" s="470"/>
      <c r="J9" s="470"/>
      <c r="K9" s="470"/>
      <c r="L9" s="470"/>
      <c r="M9" s="470"/>
      <c r="N9" s="470"/>
      <c r="O9" s="470"/>
      <c r="P9" s="470"/>
      <c r="Q9" s="470"/>
      <c r="R9" s="113"/>
      <c r="S9" s="113"/>
      <c r="T9" s="113"/>
      <c r="U9" s="113"/>
      <c r="V9" s="113"/>
      <c r="W9" s="113"/>
      <c r="X9" s="105"/>
    </row>
    <row r="10" spans="1:24" s="44" customFormat="1" ht="15.6" x14ac:dyDescent="0.3">
      <c r="C10" s="479"/>
      <c r="D10" s="479"/>
      <c r="E10" s="479"/>
      <c r="F10" s="479"/>
      <c r="G10" s="479"/>
      <c r="H10" s="479"/>
      <c r="I10" s="479"/>
      <c r="J10" s="479"/>
      <c r="K10" s="479"/>
      <c r="L10" s="479"/>
      <c r="M10" s="479"/>
      <c r="N10" s="479"/>
      <c r="O10" s="479"/>
      <c r="P10" s="479"/>
      <c r="Q10" s="479"/>
      <c r="R10" s="114"/>
      <c r="S10" s="114"/>
      <c r="T10" s="114"/>
      <c r="U10" s="114"/>
      <c r="V10" s="114"/>
      <c r="W10" s="114"/>
      <c r="X10" s="105"/>
    </row>
    <row r="11" spans="1:24" ht="17.25" customHeight="1" x14ac:dyDescent="0.3">
      <c r="C11" s="471" t="s">
        <v>37</v>
      </c>
      <c r="D11" s="475" t="s">
        <v>348</v>
      </c>
      <c r="E11" s="473" t="s">
        <v>355</v>
      </c>
      <c r="F11" s="473"/>
      <c r="G11" s="473"/>
      <c r="H11" s="473"/>
      <c r="I11" s="473"/>
      <c r="J11" s="473" t="s">
        <v>390</v>
      </c>
      <c r="K11" s="473"/>
      <c r="L11" s="473"/>
      <c r="M11" s="473"/>
      <c r="N11" s="473"/>
      <c r="O11" s="473"/>
      <c r="P11" s="473"/>
      <c r="Q11" s="473"/>
      <c r="R11" s="113"/>
      <c r="S11" s="113"/>
      <c r="T11" s="113"/>
      <c r="U11" s="113"/>
      <c r="V11" s="113"/>
      <c r="W11" s="113"/>
      <c r="X11" s="105"/>
    </row>
    <row r="12" spans="1:24" ht="37.5" customHeight="1" x14ac:dyDescent="0.3">
      <c r="C12" s="471"/>
      <c r="D12" s="476"/>
      <c r="E12" s="472" t="s">
        <v>353</v>
      </c>
      <c r="F12" s="472"/>
      <c r="G12" s="472" t="s">
        <v>352</v>
      </c>
      <c r="H12" s="472"/>
      <c r="I12" s="472"/>
      <c r="J12" s="478" t="s">
        <v>351</v>
      </c>
      <c r="K12" s="478"/>
      <c r="L12" s="478" t="s">
        <v>391</v>
      </c>
      <c r="M12" s="478"/>
      <c r="N12" s="478" t="s">
        <v>392</v>
      </c>
      <c r="O12" s="478"/>
      <c r="P12" s="478" t="s">
        <v>393</v>
      </c>
      <c r="Q12" s="478"/>
      <c r="R12" s="474"/>
      <c r="S12" s="474"/>
      <c r="T12" s="474"/>
      <c r="U12" s="474"/>
      <c r="V12" s="474"/>
      <c r="W12" s="474"/>
      <c r="X12" s="105"/>
    </row>
    <row r="13" spans="1:24" ht="26.4" x14ac:dyDescent="0.3">
      <c r="A13" s="44"/>
      <c r="B13" s="44"/>
      <c r="C13" s="471"/>
      <c r="D13" s="477"/>
      <c r="E13" s="130" t="s">
        <v>345</v>
      </c>
      <c r="F13" s="131" t="s">
        <v>344</v>
      </c>
      <c r="G13" s="130" t="s">
        <v>350</v>
      </c>
      <c r="H13" s="130" t="s">
        <v>349</v>
      </c>
      <c r="I13" s="131" t="s">
        <v>344</v>
      </c>
      <c r="J13" s="130" t="s">
        <v>388</v>
      </c>
      <c r="K13" s="131" t="s">
        <v>344</v>
      </c>
      <c r="L13" s="130" t="s">
        <v>388</v>
      </c>
      <c r="M13" s="131" t="s">
        <v>344</v>
      </c>
      <c r="N13" s="130" t="s">
        <v>388</v>
      </c>
      <c r="O13" s="131" t="s">
        <v>344</v>
      </c>
      <c r="P13" s="130" t="s">
        <v>388</v>
      </c>
      <c r="Q13" s="131" t="s">
        <v>344</v>
      </c>
      <c r="R13" s="112"/>
      <c r="S13" s="111"/>
      <c r="T13" s="112"/>
      <c r="U13" s="111"/>
      <c r="V13" s="112"/>
      <c r="W13" s="111"/>
      <c r="X13" s="105"/>
    </row>
    <row r="14" spans="1:24" s="44" customFormat="1" ht="15.6" x14ac:dyDescent="0.3">
      <c r="C14" s="286" t="s">
        <v>1363</v>
      </c>
      <c r="D14" s="287">
        <v>2020</v>
      </c>
      <c r="E14" s="280">
        <v>0</v>
      </c>
      <c r="F14" s="281">
        <v>0</v>
      </c>
      <c r="G14" s="280">
        <v>5</v>
      </c>
      <c r="H14" s="289">
        <v>5</v>
      </c>
      <c r="I14" s="281">
        <v>1389349453</v>
      </c>
      <c r="J14" s="280">
        <v>0</v>
      </c>
      <c r="K14" s="281">
        <v>0</v>
      </c>
      <c r="L14" s="280">
        <v>5</v>
      </c>
      <c r="M14" s="281">
        <v>1389349453</v>
      </c>
      <c r="N14" s="280">
        <v>0</v>
      </c>
      <c r="O14" s="281">
        <v>0</v>
      </c>
      <c r="P14" s="280">
        <v>2</v>
      </c>
      <c r="Q14" s="281">
        <v>723108713</v>
      </c>
      <c r="R14" s="102"/>
      <c r="S14" s="101"/>
      <c r="T14" s="105"/>
      <c r="U14" s="105"/>
      <c r="V14" s="105"/>
      <c r="W14" s="105"/>
      <c r="X14" s="105"/>
    </row>
    <row r="15" spans="1:24" s="44" customFormat="1" ht="15.6" x14ac:dyDescent="0.3">
      <c r="C15" s="286" t="s">
        <v>1363</v>
      </c>
      <c r="D15" s="288">
        <v>2021</v>
      </c>
      <c r="E15" s="280">
        <v>27</v>
      </c>
      <c r="F15" s="281">
        <v>10104294695</v>
      </c>
      <c r="G15" s="281">
        <v>62</v>
      </c>
      <c r="H15" s="280">
        <v>62</v>
      </c>
      <c r="I15" s="281">
        <v>989182196</v>
      </c>
      <c r="J15" s="280">
        <v>15</v>
      </c>
      <c r="K15" s="281">
        <v>221975000</v>
      </c>
      <c r="L15" s="280">
        <v>9</v>
      </c>
      <c r="M15" s="281">
        <v>8622323659</v>
      </c>
      <c r="N15" s="280">
        <v>0</v>
      </c>
      <c r="O15" s="281">
        <v>0</v>
      </c>
      <c r="P15" s="280">
        <v>3</v>
      </c>
      <c r="Q15" s="281">
        <v>1164340206</v>
      </c>
      <c r="R15" s="102"/>
      <c r="S15" s="101"/>
      <c r="T15" s="105"/>
      <c r="U15" s="105"/>
      <c r="V15" s="105"/>
      <c r="W15" s="105"/>
      <c r="X15" s="105"/>
    </row>
    <row r="16" spans="1:24" s="44" customFormat="1" ht="15.6" x14ac:dyDescent="0.3">
      <c r="E16" s="108"/>
      <c r="F16" s="108"/>
      <c r="G16" s="110"/>
      <c r="H16" s="359"/>
      <c r="I16" s="109"/>
      <c r="J16" s="110"/>
      <c r="K16" s="110"/>
      <c r="L16" s="109"/>
      <c r="M16" s="109"/>
      <c r="N16" s="108"/>
      <c r="O16" s="107"/>
      <c r="P16" s="107"/>
      <c r="Q16" s="106"/>
      <c r="R16" s="102"/>
      <c r="S16" s="101"/>
      <c r="T16" s="105"/>
      <c r="U16" s="105"/>
      <c r="V16" s="105"/>
      <c r="W16" s="105"/>
      <c r="X16" s="105"/>
    </row>
    <row r="17" spans="1:20" ht="16.5" customHeight="1" x14ac:dyDescent="0.3">
      <c r="A17" s="44"/>
      <c r="B17" s="44"/>
      <c r="C17" s="481"/>
      <c r="D17" s="481"/>
      <c r="E17" s="481"/>
      <c r="F17" s="481"/>
      <c r="G17" s="481"/>
      <c r="H17" s="481"/>
      <c r="I17" s="481"/>
      <c r="J17" s="481"/>
      <c r="K17" s="481"/>
      <c r="L17" s="481"/>
      <c r="M17" s="481"/>
      <c r="N17" s="481"/>
      <c r="O17" s="481"/>
      <c r="P17" s="481"/>
      <c r="Q17" s="481"/>
      <c r="R17" s="104"/>
      <c r="S17" s="103"/>
      <c r="T17" s="44"/>
    </row>
    <row r="18" spans="1:20" ht="15" customHeight="1" x14ac:dyDescent="0.3">
      <c r="A18" s="44"/>
      <c r="B18" s="44"/>
      <c r="C18" s="482" t="s">
        <v>435</v>
      </c>
      <c r="D18" s="482"/>
      <c r="E18" s="482"/>
      <c r="F18" s="482"/>
      <c r="G18" s="482"/>
      <c r="H18" s="482"/>
      <c r="I18" s="482"/>
      <c r="J18" s="482"/>
      <c r="K18" s="482"/>
      <c r="L18" s="482"/>
      <c r="M18" s="482"/>
      <c r="N18" s="482"/>
      <c r="O18" s="482"/>
      <c r="P18" s="482"/>
      <c r="Q18" s="482"/>
      <c r="R18" s="470"/>
      <c r="S18" s="470"/>
      <c r="T18" s="470"/>
    </row>
    <row r="19" spans="1:20" ht="15" customHeight="1" x14ac:dyDescent="0.3"/>
    <row r="20" spans="1:20" ht="24.75" customHeight="1" x14ac:dyDescent="0.3">
      <c r="C20" s="471" t="s">
        <v>37</v>
      </c>
      <c r="D20" s="475" t="s">
        <v>348</v>
      </c>
      <c r="E20" s="483" t="s">
        <v>347</v>
      </c>
      <c r="F20" s="484"/>
      <c r="G20" s="484"/>
      <c r="H20" s="484"/>
      <c r="I20" s="484"/>
      <c r="J20" s="484"/>
      <c r="K20" s="484"/>
      <c r="L20" s="484"/>
      <c r="M20" s="484"/>
      <c r="N20" s="484"/>
      <c r="O20" s="484"/>
      <c r="P20" s="484"/>
      <c r="Q20" s="484"/>
      <c r="R20" s="485"/>
      <c r="S20" s="486" t="s">
        <v>346</v>
      </c>
      <c r="T20" s="486"/>
    </row>
    <row r="21" spans="1:20" ht="45" customHeight="1" x14ac:dyDescent="0.3">
      <c r="C21" s="471"/>
      <c r="D21" s="476"/>
      <c r="E21" s="472" t="s">
        <v>83</v>
      </c>
      <c r="F21" s="472"/>
      <c r="G21" s="472" t="s">
        <v>29</v>
      </c>
      <c r="H21" s="472"/>
      <c r="I21" s="472" t="s">
        <v>86</v>
      </c>
      <c r="J21" s="472"/>
      <c r="K21" s="472" t="s">
        <v>89</v>
      </c>
      <c r="L21" s="472"/>
      <c r="M21" s="472" t="s">
        <v>91</v>
      </c>
      <c r="N21" s="472"/>
      <c r="O21" s="472" t="s">
        <v>92</v>
      </c>
      <c r="P21" s="472"/>
      <c r="Q21" s="472" t="s">
        <v>93</v>
      </c>
      <c r="R21" s="472"/>
      <c r="S21" s="486"/>
      <c r="T21" s="486"/>
    </row>
    <row r="22" spans="1:20" ht="26.4" x14ac:dyDescent="0.3">
      <c r="C22" s="471"/>
      <c r="D22" s="477"/>
      <c r="E22" s="130" t="s">
        <v>345</v>
      </c>
      <c r="F22" s="131" t="s">
        <v>344</v>
      </c>
      <c r="G22" s="130" t="s">
        <v>345</v>
      </c>
      <c r="H22" s="131" t="s">
        <v>344</v>
      </c>
      <c r="I22" s="130" t="s">
        <v>345</v>
      </c>
      <c r="J22" s="131" t="s">
        <v>344</v>
      </c>
      <c r="K22" s="130" t="s">
        <v>345</v>
      </c>
      <c r="L22" s="131" t="s">
        <v>344</v>
      </c>
      <c r="M22" s="130" t="s">
        <v>345</v>
      </c>
      <c r="N22" s="131" t="s">
        <v>344</v>
      </c>
      <c r="O22" s="130" t="s">
        <v>345</v>
      </c>
      <c r="P22" s="131" t="s">
        <v>344</v>
      </c>
      <c r="Q22" s="130" t="s">
        <v>345</v>
      </c>
      <c r="R22" s="131" t="s">
        <v>344</v>
      </c>
      <c r="S22" s="130" t="s">
        <v>345</v>
      </c>
      <c r="T22" s="131" t="s">
        <v>344</v>
      </c>
    </row>
    <row r="23" spans="1:20" ht="15.6" x14ac:dyDescent="0.3">
      <c r="C23" s="286" t="str">
        <f>C14</f>
        <v>FONDO DE DESARROLLO RURAL DE SUMAPAZ</v>
      </c>
      <c r="D23" s="287">
        <f>D14</f>
        <v>2020</v>
      </c>
      <c r="E23" s="280">
        <v>1</v>
      </c>
      <c r="F23" s="281">
        <v>67968981</v>
      </c>
      <c r="G23" s="280">
        <v>1</v>
      </c>
      <c r="H23" s="281">
        <v>579247000</v>
      </c>
      <c r="I23" s="282"/>
      <c r="J23" s="283"/>
      <c r="K23" s="280">
        <v>1</v>
      </c>
      <c r="L23" s="281">
        <v>25000000</v>
      </c>
      <c r="M23" s="280">
        <v>2</v>
      </c>
      <c r="N23" s="281">
        <v>717133472</v>
      </c>
      <c r="O23" s="282"/>
      <c r="P23" s="283"/>
      <c r="Q23" s="282"/>
      <c r="R23" s="283"/>
      <c r="S23" s="284"/>
      <c r="T23" s="285"/>
    </row>
    <row r="24" spans="1:20" ht="15.6" x14ac:dyDescent="0.3">
      <c r="C24" s="286" t="str">
        <f>C15</f>
        <v>FONDO DE DESARROLLO RURAL DE SUMAPAZ</v>
      </c>
      <c r="D24" s="287">
        <f>D15</f>
        <v>2021</v>
      </c>
      <c r="E24" s="280">
        <v>3</v>
      </c>
      <c r="F24" s="281">
        <v>1164340206</v>
      </c>
      <c r="G24" s="280">
        <v>16</v>
      </c>
      <c r="H24" s="281">
        <v>1064200000</v>
      </c>
      <c r="I24" s="280">
        <v>2</v>
      </c>
      <c r="J24" s="281">
        <v>26408000</v>
      </c>
      <c r="K24" s="280">
        <v>3</v>
      </c>
      <c r="L24" s="281">
        <v>714157399</v>
      </c>
      <c r="M24" s="280">
        <v>3</v>
      </c>
      <c r="N24" s="281">
        <v>6486989090</v>
      </c>
      <c r="O24" s="282"/>
      <c r="P24" s="283"/>
      <c r="Q24" s="282"/>
      <c r="R24" s="283"/>
      <c r="S24" s="280">
        <v>14</v>
      </c>
      <c r="T24" s="283">
        <v>209655000</v>
      </c>
    </row>
    <row r="25" spans="1:20" ht="15.6" x14ac:dyDescent="0.3">
      <c r="C25" s="105"/>
      <c r="D25" s="105"/>
      <c r="E25" s="117"/>
      <c r="F25" s="116"/>
      <c r="G25" s="117"/>
      <c r="H25" s="116"/>
      <c r="I25" s="117"/>
      <c r="J25" s="116"/>
      <c r="K25" s="117"/>
      <c r="L25" s="116"/>
      <c r="M25" s="117"/>
      <c r="N25" s="116"/>
      <c r="O25" s="117"/>
      <c r="P25" s="116"/>
      <c r="Q25" s="117"/>
      <c r="R25" s="116"/>
      <c r="S25" s="117"/>
      <c r="T25" s="116"/>
    </row>
    <row r="26" spans="1:20" ht="19.5" customHeight="1" x14ac:dyDescent="0.3"/>
    <row r="27" spans="1:20" ht="31.5" customHeight="1" x14ac:dyDescent="0.3">
      <c r="C27" s="469" t="s">
        <v>394</v>
      </c>
      <c r="D27" s="469"/>
      <c r="E27" s="469"/>
      <c r="F27" s="469"/>
      <c r="G27" s="469"/>
      <c r="H27" s="469"/>
      <c r="I27" s="469"/>
      <c r="J27" s="469"/>
      <c r="K27" s="469"/>
      <c r="L27" s="469"/>
    </row>
    <row r="29" spans="1:20" ht="15.6" x14ac:dyDescent="0.3">
      <c r="C29" s="471" t="s">
        <v>37</v>
      </c>
      <c r="D29" s="473" t="s">
        <v>379</v>
      </c>
      <c r="E29" s="473"/>
      <c r="F29" s="473"/>
      <c r="G29" s="473"/>
      <c r="H29" s="473"/>
      <c r="I29" s="473"/>
      <c r="J29" s="113"/>
      <c r="K29" s="113"/>
      <c r="L29" s="113"/>
    </row>
    <row r="30" spans="1:20" x14ac:dyDescent="0.3">
      <c r="C30" s="471"/>
      <c r="D30" s="472" t="s">
        <v>83</v>
      </c>
      <c r="E30" s="472"/>
      <c r="F30" s="472" t="s">
        <v>89</v>
      </c>
      <c r="G30" s="472"/>
      <c r="H30" s="472" t="s">
        <v>91</v>
      </c>
      <c r="I30" s="472"/>
      <c r="J30" s="44"/>
      <c r="K30" s="132"/>
      <c r="L30" s="132"/>
    </row>
    <row r="31" spans="1:20" ht="26.4" x14ac:dyDescent="0.3">
      <c r="C31" s="471"/>
      <c r="D31" s="130" t="s">
        <v>395</v>
      </c>
      <c r="E31" s="130" t="s">
        <v>360</v>
      </c>
      <c r="F31" s="130" t="s">
        <v>395</v>
      </c>
      <c r="G31" s="130" t="s">
        <v>360</v>
      </c>
      <c r="H31" s="130" t="s">
        <v>395</v>
      </c>
      <c r="I31" s="130" t="s">
        <v>360</v>
      </c>
      <c r="J31" s="133"/>
      <c r="K31" s="103"/>
      <c r="L31" s="133"/>
      <c r="O31" s="100"/>
      <c r="P31" s="99"/>
      <c r="Q31" s="35"/>
      <c r="R31" s="35"/>
      <c r="S31" s="35"/>
    </row>
    <row r="32" spans="1:20" x14ac:dyDescent="0.3">
      <c r="C32" s="286" t="s">
        <v>1363</v>
      </c>
      <c r="D32" s="288" t="s">
        <v>1559</v>
      </c>
      <c r="E32" s="288">
        <v>4</v>
      </c>
      <c r="F32" s="288" t="s">
        <v>1529</v>
      </c>
      <c r="G32" s="287">
        <v>7</v>
      </c>
      <c r="H32" s="288" t="s">
        <v>1460</v>
      </c>
      <c r="I32" s="288">
        <v>2</v>
      </c>
      <c r="J32" s="89"/>
      <c r="K32" s="99"/>
      <c r="O32" s="100"/>
      <c r="P32" s="99"/>
      <c r="Q32" s="35"/>
      <c r="R32" s="35"/>
      <c r="S32" s="35"/>
    </row>
    <row r="33" spans="3:19" x14ac:dyDescent="0.3">
      <c r="C33" s="286" t="s">
        <v>1363</v>
      </c>
      <c r="D33" s="288" t="s">
        <v>1410</v>
      </c>
      <c r="E33" s="288">
        <v>3</v>
      </c>
      <c r="F33" s="288" t="s">
        <v>1408</v>
      </c>
      <c r="G33" s="287">
        <v>3</v>
      </c>
      <c r="H33" s="288" t="s">
        <v>1407</v>
      </c>
      <c r="I33" s="288">
        <v>6</v>
      </c>
      <c r="J33" s="89"/>
      <c r="K33" s="99"/>
      <c r="O33" s="100"/>
      <c r="P33" s="99"/>
      <c r="Q33" s="35"/>
      <c r="R33" s="35"/>
      <c r="S33" s="35"/>
    </row>
    <row r="34" spans="3:19" x14ac:dyDescent="0.3">
      <c r="C34" s="286" t="s">
        <v>1363</v>
      </c>
      <c r="D34" s="288" t="s">
        <v>1409</v>
      </c>
      <c r="E34" s="288">
        <v>8</v>
      </c>
      <c r="F34" s="288" t="s">
        <v>1401</v>
      </c>
      <c r="G34" s="287">
        <v>3</v>
      </c>
      <c r="H34" s="288" t="s">
        <v>1404</v>
      </c>
      <c r="I34" s="288">
        <v>9</v>
      </c>
      <c r="J34" s="89"/>
      <c r="K34" s="99"/>
      <c r="O34" s="100"/>
      <c r="P34" s="99"/>
      <c r="Q34" s="35"/>
      <c r="R34" s="35"/>
      <c r="S34" s="35"/>
    </row>
    <row r="35" spans="3:19" x14ac:dyDescent="0.3">
      <c r="C35" s="129"/>
      <c r="D35" s="129"/>
      <c r="E35" s="129"/>
      <c r="F35" s="129"/>
      <c r="G35" s="129"/>
      <c r="H35" s="129"/>
      <c r="I35" s="129"/>
      <c r="J35" s="89"/>
      <c r="K35" s="99"/>
      <c r="O35" s="100"/>
      <c r="P35" s="99"/>
      <c r="Q35" s="35"/>
      <c r="R35" s="35"/>
      <c r="S35" s="35"/>
    </row>
    <row r="36" spans="3:19" x14ac:dyDescent="0.3">
      <c r="C36" s="129"/>
      <c r="D36" s="129"/>
      <c r="E36" s="129"/>
      <c r="F36" s="129"/>
      <c r="G36" s="129"/>
      <c r="H36" s="129"/>
      <c r="I36" s="129"/>
      <c r="J36" s="89"/>
      <c r="K36" s="99"/>
      <c r="O36" s="100"/>
      <c r="P36" s="99"/>
      <c r="Q36" s="35"/>
      <c r="R36" s="35"/>
      <c r="S36" s="35"/>
    </row>
    <row r="37" spans="3:19" x14ac:dyDescent="0.3">
      <c r="C37" s="129"/>
      <c r="D37" s="129"/>
      <c r="E37" s="129"/>
      <c r="F37" s="129"/>
      <c r="G37" s="129"/>
      <c r="H37" s="129"/>
      <c r="I37" s="129"/>
      <c r="J37" s="89"/>
      <c r="K37" s="99"/>
      <c r="O37" s="100"/>
      <c r="P37" s="99"/>
      <c r="Q37" s="35"/>
      <c r="R37" s="35"/>
      <c r="S37" s="35"/>
    </row>
    <row r="38" spans="3:19" x14ac:dyDescent="0.3">
      <c r="C38" s="129"/>
      <c r="D38" s="129"/>
      <c r="E38" s="129"/>
      <c r="F38" s="129"/>
      <c r="G38" s="129"/>
      <c r="H38" s="129"/>
      <c r="I38" s="129"/>
      <c r="J38" s="89"/>
      <c r="K38" s="99"/>
      <c r="O38" s="100"/>
      <c r="P38" s="99"/>
      <c r="Q38" s="35"/>
      <c r="R38" s="35"/>
      <c r="S38" s="35"/>
    </row>
    <row r="39" spans="3:19" x14ac:dyDescent="0.3">
      <c r="C39" s="129"/>
      <c r="D39" s="129"/>
      <c r="E39" s="129"/>
      <c r="F39" s="129"/>
      <c r="G39" s="129"/>
      <c r="H39" s="129"/>
      <c r="I39" s="129"/>
      <c r="J39" s="89"/>
      <c r="K39" s="99"/>
      <c r="O39" s="100"/>
      <c r="P39" s="99"/>
      <c r="Q39" s="35"/>
      <c r="R39" s="35"/>
      <c r="S39" s="35"/>
    </row>
    <row r="40" spans="3:19" x14ac:dyDescent="0.3">
      <c r="C40" s="129"/>
      <c r="D40" s="129"/>
      <c r="E40" s="129"/>
      <c r="F40" s="129"/>
      <c r="G40" s="129"/>
      <c r="H40" s="129"/>
      <c r="I40" s="129"/>
      <c r="J40" s="89"/>
      <c r="K40" s="99"/>
      <c r="O40" s="100"/>
      <c r="P40" s="99"/>
      <c r="Q40" s="35"/>
      <c r="R40" s="35"/>
      <c r="S40" s="35"/>
    </row>
    <row r="41" spans="3:19" x14ac:dyDescent="0.3">
      <c r="C41" s="129"/>
      <c r="D41" s="129"/>
      <c r="E41" s="129"/>
      <c r="F41" s="129"/>
      <c r="G41" s="129"/>
      <c r="H41" s="129"/>
      <c r="I41" s="129"/>
      <c r="J41" s="89"/>
      <c r="K41" s="99"/>
      <c r="O41" s="100"/>
      <c r="P41" s="99"/>
      <c r="Q41" s="35"/>
      <c r="R41" s="35"/>
      <c r="S41" s="35"/>
    </row>
    <row r="42" spans="3:19" x14ac:dyDescent="0.3">
      <c r="C42" s="129"/>
      <c r="D42" s="129"/>
      <c r="E42" s="129"/>
      <c r="F42" s="129"/>
      <c r="G42" s="129"/>
      <c r="H42" s="129"/>
      <c r="I42" s="129"/>
      <c r="J42" s="89"/>
      <c r="K42" s="99"/>
      <c r="O42" s="100"/>
      <c r="P42" s="99"/>
      <c r="Q42" s="35"/>
      <c r="R42" s="35"/>
      <c r="S42" s="35"/>
    </row>
    <row r="43" spans="3:19" x14ac:dyDescent="0.3">
      <c r="C43" s="129"/>
      <c r="D43" s="129"/>
      <c r="E43" s="129"/>
      <c r="F43" s="129"/>
      <c r="G43" s="129"/>
      <c r="H43" s="129"/>
      <c r="I43" s="129"/>
      <c r="J43" s="89"/>
      <c r="K43" s="99"/>
      <c r="O43" s="100"/>
      <c r="P43" s="99"/>
      <c r="Q43" s="35"/>
      <c r="R43" s="35"/>
      <c r="S43" s="35"/>
    </row>
    <row r="44" spans="3:19" x14ac:dyDescent="0.3">
      <c r="C44" s="129"/>
      <c r="D44" s="129"/>
      <c r="E44" s="129"/>
      <c r="F44" s="129"/>
      <c r="G44" s="129"/>
      <c r="H44" s="129"/>
      <c r="I44" s="129"/>
      <c r="J44" s="89"/>
      <c r="K44" s="99"/>
      <c r="O44" s="100"/>
      <c r="P44" s="99"/>
      <c r="Q44" s="35"/>
      <c r="R44" s="35"/>
      <c r="S44" s="35"/>
    </row>
    <row r="45" spans="3:19" x14ac:dyDescent="0.3">
      <c r="C45" s="129"/>
      <c r="D45" s="129"/>
      <c r="E45" s="129"/>
      <c r="F45" s="129"/>
      <c r="G45" s="129"/>
      <c r="H45" s="129"/>
      <c r="I45" s="129"/>
      <c r="J45" s="89"/>
      <c r="K45" s="99"/>
      <c r="O45" s="100"/>
      <c r="P45" s="99"/>
      <c r="Q45" s="35"/>
      <c r="R45" s="35"/>
      <c r="S45" s="35"/>
    </row>
    <row r="46" spans="3:19" x14ac:dyDescent="0.3">
      <c r="C46" s="129"/>
      <c r="D46" s="129"/>
      <c r="E46" s="129"/>
      <c r="F46" s="129"/>
      <c r="G46" s="129"/>
      <c r="H46" s="129"/>
      <c r="I46" s="129"/>
      <c r="J46" s="89"/>
      <c r="K46" s="99"/>
      <c r="O46" s="100"/>
      <c r="P46" s="99"/>
      <c r="Q46" s="35"/>
      <c r="R46" s="35"/>
      <c r="S46" s="35"/>
    </row>
    <row r="47" spans="3:19" x14ac:dyDescent="0.3">
      <c r="C47" s="129"/>
      <c r="D47" s="129"/>
      <c r="E47" s="129"/>
      <c r="F47" s="129"/>
      <c r="G47" s="129"/>
      <c r="H47" s="129"/>
      <c r="I47" s="129"/>
      <c r="J47" s="89"/>
      <c r="K47" s="99"/>
      <c r="O47" s="100"/>
      <c r="P47" s="99"/>
      <c r="Q47" s="35"/>
      <c r="R47" s="35"/>
      <c r="S47" s="35"/>
    </row>
    <row r="48" spans="3:19" x14ac:dyDescent="0.3">
      <c r="C48" s="129"/>
      <c r="D48" s="129"/>
      <c r="E48" s="129"/>
      <c r="F48" s="129"/>
      <c r="G48" s="129"/>
      <c r="H48" s="129"/>
      <c r="I48" s="129"/>
      <c r="J48" s="89"/>
      <c r="K48" s="99"/>
      <c r="O48" s="100"/>
      <c r="P48" s="99"/>
      <c r="Q48" s="35"/>
      <c r="R48" s="35"/>
      <c r="S48" s="35"/>
    </row>
    <row r="50" spans="3:6" x14ac:dyDescent="0.3">
      <c r="C50" s="470"/>
      <c r="D50" s="470"/>
      <c r="E50" s="470"/>
      <c r="F50" s="470"/>
    </row>
    <row r="51" spans="3:6" x14ac:dyDescent="0.3">
      <c r="C51" s="470"/>
      <c r="D51" s="470"/>
      <c r="E51" s="470"/>
      <c r="F51" s="470"/>
    </row>
    <row r="52" spans="3:6" x14ac:dyDescent="0.3">
      <c r="C52" s="470"/>
      <c r="D52" s="470"/>
      <c r="E52" s="470"/>
      <c r="F52" s="470"/>
    </row>
  </sheetData>
  <mergeCells count="39">
    <mergeCell ref="C17:Q17"/>
    <mergeCell ref="R18:T18"/>
    <mergeCell ref="C20:C22"/>
    <mergeCell ref="D20:D22"/>
    <mergeCell ref="J12:K12"/>
    <mergeCell ref="C18:Q18"/>
    <mergeCell ref="P12:Q12"/>
    <mergeCell ref="E20:R20"/>
    <mergeCell ref="S20:T21"/>
    <mergeCell ref="E21:F21"/>
    <mergeCell ref="G21:H21"/>
    <mergeCell ref="I21:J21"/>
    <mergeCell ref="K21:L21"/>
    <mergeCell ref="M21:N21"/>
    <mergeCell ref="O21:P21"/>
    <mergeCell ref="Q21:R21"/>
    <mergeCell ref="V12:W12"/>
    <mergeCell ref="E2:S2"/>
    <mergeCell ref="E3:S3"/>
    <mergeCell ref="C8:Q9"/>
    <mergeCell ref="C11:C13"/>
    <mergeCell ref="D11:D13"/>
    <mergeCell ref="E11:I11"/>
    <mergeCell ref="J11:Q11"/>
    <mergeCell ref="E12:F12"/>
    <mergeCell ref="G12:I12"/>
    <mergeCell ref="T12:U12"/>
    <mergeCell ref="L12:M12"/>
    <mergeCell ref="N12:O12"/>
    <mergeCell ref="R12:S12"/>
    <mergeCell ref="C10:Q10"/>
    <mergeCell ref="C5:Q6"/>
    <mergeCell ref="C27:L27"/>
    <mergeCell ref="C50:F52"/>
    <mergeCell ref="C29:C31"/>
    <mergeCell ref="D30:E30"/>
    <mergeCell ref="F30:G30"/>
    <mergeCell ref="H30:I30"/>
    <mergeCell ref="D29:I29"/>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61"/>
  <dimension ref="B1:E105"/>
  <sheetViews>
    <sheetView topLeftCell="A49" zoomScale="106" zoomScaleNormal="106" workbookViewId="0"/>
  </sheetViews>
  <sheetFormatPr baseColWidth="10" defaultColWidth="11.44140625" defaultRowHeight="14.4" x14ac:dyDescent="0.3"/>
  <cols>
    <col min="1" max="1" width="8" style="35" customWidth="1"/>
    <col min="2" max="2" width="7.33203125" style="35" customWidth="1"/>
    <col min="3" max="3" width="34.88671875" style="35" customWidth="1"/>
    <col min="4" max="4" width="84.33203125" style="35" customWidth="1"/>
    <col min="5" max="16384" width="11.44140625" style="35"/>
  </cols>
  <sheetData>
    <row r="1" spans="2:4" ht="15" thickBot="1" x14ac:dyDescent="0.35"/>
    <row r="2" spans="2:4" ht="29.25" customHeight="1" x14ac:dyDescent="0.3">
      <c r="B2" s="487" t="s">
        <v>376</v>
      </c>
      <c r="C2" s="488"/>
      <c r="D2" s="489"/>
    </row>
    <row r="3" spans="2:4" ht="259.5" customHeight="1" x14ac:dyDescent="0.3">
      <c r="B3" s="490" t="s">
        <v>466</v>
      </c>
      <c r="C3" s="491"/>
      <c r="D3" s="492"/>
    </row>
    <row r="4" spans="2:4" ht="67.5" customHeight="1" x14ac:dyDescent="0.3">
      <c r="B4" s="496" t="s">
        <v>481</v>
      </c>
      <c r="C4" s="497"/>
      <c r="D4" s="498"/>
    </row>
    <row r="5" spans="2:4" ht="44.25" customHeight="1" x14ac:dyDescent="0.3">
      <c r="B5" s="493" t="s">
        <v>483</v>
      </c>
      <c r="C5" s="494"/>
      <c r="D5" s="495"/>
    </row>
    <row r="6" spans="2:4" ht="25.5" customHeight="1" x14ac:dyDescent="0.3">
      <c r="B6" s="493" t="s">
        <v>377</v>
      </c>
      <c r="C6" s="494"/>
      <c r="D6" s="495"/>
    </row>
    <row r="7" spans="2:4" ht="50.25" customHeight="1" x14ac:dyDescent="0.3">
      <c r="B7" s="493" t="s">
        <v>467</v>
      </c>
      <c r="C7" s="494"/>
      <c r="D7" s="495"/>
    </row>
    <row r="8" spans="2:4" ht="25.5" customHeight="1" x14ac:dyDescent="0.3">
      <c r="B8" s="496" t="s">
        <v>436</v>
      </c>
      <c r="C8" s="497"/>
      <c r="D8" s="498"/>
    </row>
    <row r="9" spans="2:4" ht="60.75" customHeight="1" x14ac:dyDescent="0.3">
      <c r="B9" s="496" t="s">
        <v>437</v>
      </c>
      <c r="C9" s="497"/>
      <c r="D9" s="498"/>
    </row>
    <row r="10" spans="2:4" ht="55.5" customHeight="1" x14ac:dyDescent="0.3">
      <c r="B10" s="493" t="s">
        <v>473</v>
      </c>
      <c r="C10" s="494"/>
      <c r="D10" s="495"/>
    </row>
    <row r="11" spans="2:4" ht="53.25" customHeight="1" thickBot="1" x14ac:dyDescent="0.35">
      <c r="B11" s="513" t="s">
        <v>438</v>
      </c>
      <c r="C11" s="514"/>
      <c r="D11" s="515"/>
    </row>
    <row r="13" spans="2:4" ht="15" thickBot="1" x14ac:dyDescent="0.35">
      <c r="B13" s="504" t="s">
        <v>36</v>
      </c>
      <c r="C13" s="505"/>
      <c r="D13" s="506"/>
    </row>
    <row r="14" spans="2:4" ht="15" thickBot="1" x14ac:dyDescent="0.35">
      <c r="B14" s="168">
        <v>1</v>
      </c>
      <c r="C14" s="169" t="s">
        <v>37</v>
      </c>
      <c r="D14" s="169" t="s">
        <v>38</v>
      </c>
    </row>
    <row r="15" spans="2:4" ht="15" thickBot="1" x14ac:dyDescent="0.35">
      <c r="B15" s="168">
        <v>2</v>
      </c>
      <c r="C15" s="169" t="s">
        <v>39</v>
      </c>
      <c r="D15" s="169" t="s">
        <v>259</v>
      </c>
    </row>
    <row r="16" spans="2:4" ht="27" thickBot="1" x14ac:dyDescent="0.35">
      <c r="B16" s="168">
        <v>3</v>
      </c>
      <c r="C16" s="169" t="s">
        <v>40</v>
      </c>
      <c r="D16" s="1" t="s">
        <v>474</v>
      </c>
    </row>
    <row r="17" spans="2:5" ht="27" thickBot="1" x14ac:dyDescent="0.35">
      <c r="B17" s="168">
        <v>4</v>
      </c>
      <c r="C17" s="169" t="s">
        <v>171</v>
      </c>
      <c r="D17" s="1" t="s">
        <v>475</v>
      </c>
    </row>
    <row r="18" spans="2:5" ht="27" thickBot="1" x14ac:dyDescent="0.35">
      <c r="B18" s="168">
        <v>5</v>
      </c>
      <c r="C18" s="169" t="s">
        <v>41</v>
      </c>
      <c r="D18" s="1" t="s">
        <v>476</v>
      </c>
    </row>
    <row r="19" spans="2:5" ht="26.4" x14ac:dyDescent="0.3">
      <c r="B19" s="168">
        <v>6</v>
      </c>
      <c r="C19" s="169" t="s">
        <v>172</v>
      </c>
      <c r="D19" s="1" t="s">
        <v>477</v>
      </c>
    </row>
    <row r="20" spans="2:5" ht="40.200000000000003" thickBot="1" x14ac:dyDescent="0.35">
      <c r="B20" s="168">
        <v>7</v>
      </c>
      <c r="C20" s="169" t="s">
        <v>42</v>
      </c>
      <c r="D20" s="1" t="s">
        <v>478</v>
      </c>
    </row>
    <row r="21" spans="2:5" ht="27" thickBot="1" x14ac:dyDescent="0.35">
      <c r="B21" s="168">
        <v>8</v>
      </c>
      <c r="C21" s="169" t="s">
        <v>173</v>
      </c>
      <c r="D21" s="1" t="s">
        <v>439</v>
      </c>
    </row>
    <row r="22" spans="2:5" ht="40.200000000000003" thickBot="1" x14ac:dyDescent="0.35">
      <c r="B22" s="168">
        <v>9</v>
      </c>
      <c r="C22" s="169" t="s">
        <v>378</v>
      </c>
      <c r="D22" s="169" t="s">
        <v>169</v>
      </c>
    </row>
    <row r="23" spans="2:5" ht="15" thickBot="1" x14ac:dyDescent="0.35">
      <c r="B23" s="170"/>
      <c r="C23" s="170"/>
      <c r="D23" s="170"/>
    </row>
    <row r="24" spans="2:5" ht="15" thickBot="1" x14ac:dyDescent="0.35">
      <c r="B24" s="507" t="s">
        <v>43</v>
      </c>
      <c r="C24" s="508"/>
      <c r="D24" s="509"/>
    </row>
    <row r="25" spans="2:5" ht="26.4" x14ac:dyDescent="0.3">
      <c r="B25" s="499">
        <v>1</v>
      </c>
      <c r="C25" s="510" t="s">
        <v>44</v>
      </c>
      <c r="D25" s="171" t="s">
        <v>440</v>
      </c>
      <c r="E25" s="74"/>
    </row>
    <row r="26" spans="2:5" ht="40.200000000000003" thickBot="1" x14ac:dyDescent="0.35">
      <c r="B26" s="501"/>
      <c r="C26" s="512"/>
      <c r="D26" s="169" t="s">
        <v>441</v>
      </c>
    </row>
    <row r="27" spans="2:5" ht="15" thickBot="1" x14ac:dyDescent="0.35">
      <c r="B27" s="168">
        <v>2</v>
      </c>
      <c r="C27" s="169" t="s">
        <v>4</v>
      </c>
      <c r="D27" s="169" t="s">
        <v>428</v>
      </c>
    </row>
    <row r="28" spans="2:5" ht="27" thickBot="1" x14ac:dyDescent="0.35">
      <c r="B28" s="499">
        <v>3</v>
      </c>
      <c r="C28" s="169" t="s">
        <v>45</v>
      </c>
      <c r="D28" s="169" t="s">
        <v>468</v>
      </c>
    </row>
    <row r="29" spans="2:5" ht="15" thickBot="1" x14ac:dyDescent="0.35">
      <c r="B29" s="501"/>
      <c r="C29" s="169" t="s">
        <v>361</v>
      </c>
      <c r="D29" s="174" t="s">
        <v>469</v>
      </c>
    </row>
    <row r="30" spans="2:5" ht="39.6" x14ac:dyDescent="0.3">
      <c r="B30" s="499">
        <v>4</v>
      </c>
      <c r="C30" s="510" t="s">
        <v>46</v>
      </c>
      <c r="D30" s="172" t="s">
        <v>484</v>
      </c>
    </row>
    <row r="31" spans="2:5" ht="27" thickBot="1" x14ac:dyDescent="0.35">
      <c r="B31" s="500"/>
      <c r="C31" s="512"/>
      <c r="D31" s="169" t="s">
        <v>442</v>
      </c>
    </row>
    <row r="32" spans="2:5" ht="40.200000000000003" thickBot="1" x14ac:dyDescent="0.35">
      <c r="B32" s="500"/>
      <c r="C32" s="169" t="s">
        <v>47</v>
      </c>
      <c r="D32" s="169" t="s">
        <v>396</v>
      </c>
    </row>
    <row r="33" spans="2:4" ht="53.4" thickBot="1" x14ac:dyDescent="0.35">
      <c r="B33" s="500"/>
      <c r="C33" s="169" t="s">
        <v>48</v>
      </c>
      <c r="D33" s="169" t="s">
        <v>397</v>
      </c>
    </row>
    <row r="34" spans="2:4" ht="39.6" x14ac:dyDescent="0.3">
      <c r="B34" s="500"/>
      <c r="C34" s="510" t="s">
        <v>49</v>
      </c>
      <c r="D34" s="172" t="s">
        <v>398</v>
      </c>
    </row>
    <row r="35" spans="2:4" ht="27" thickBot="1" x14ac:dyDescent="0.35">
      <c r="B35" s="500"/>
      <c r="C35" s="512"/>
      <c r="D35" s="169" t="s">
        <v>399</v>
      </c>
    </row>
    <row r="36" spans="2:4" ht="40.200000000000003" thickBot="1" x14ac:dyDescent="0.35">
      <c r="B36" s="500"/>
      <c r="C36" s="169" t="s">
        <v>50</v>
      </c>
      <c r="D36" s="169" t="s">
        <v>400</v>
      </c>
    </row>
    <row r="37" spans="2:4" ht="40.200000000000003" thickBot="1" x14ac:dyDescent="0.35">
      <c r="B37" s="500"/>
      <c r="C37" s="169" t="s">
        <v>51</v>
      </c>
      <c r="D37" s="169" t="s">
        <v>372</v>
      </c>
    </row>
    <row r="38" spans="2:4" ht="53.4" thickBot="1" x14ac:dyDescent="0.35">
      <c r="B38" s="500"/>
      <c r="C38" s="169" t="s">
        <v>52</v>
      </c>
      <c r="D38" s="169" t="s">
        <v>401</v>
      </c>
    </row>
    <row r="39" spans="2:4" ht="40.200000000000003" thickBot="1" x14ac:dyDescent="0.35">
      <c r="B39" s="500"/>
      <c r="C39" s="169" t="s">
        <v>53</v>
      </c>
      <c r="D39" s="169" t="s">
        <v>402</v>
      </c>
    </row>
    <row r="40" spans="2:4" ht="27" thickBot="1" x14ac:dyDescent="0.35">
      <c r="B40" s="500"/>
      <c r="C40" s="169" t="s">
        <v>54</v>
      </c>
      <c r="D40" s="169" t="s">
        <v>403</v>
      </c>
    </row>
    <row r="41" spans="2:4" ht="27" thickBot="1" x14ac:dyDescent="0.35">
      <c r="B41" s="500"/>
      <c r="C41" s="169" t="s">
        <v>55</v>
      </c>
      <c r="D41" s="169" t="s">
        <v>373</v>
      </c>
    </row>
    <row r="42" spans="2:4" ht="53.4" thickBot="1" x14ac:dyDescent="0.35">
      <c r="B42" s="500"/>
      <c r="C42" s="169" t="s">
        <v>28</v>
      </c>
      <c r="D42" s="169" t="s">
        <v>374</v>
      </c>
    </row>
    <row r="43" spans="2:4" ht="40.200000000000003" thickBot="1" x14ac:dyDescent="0.35">
      <c r="B43" s="500"/>
      <c r="C43" s="169" t="s">
        <v>56</v>
      </c>
      <c r="D43" s="169" t="s">
        <v>57</v>
      </c>
    </row>
    <row r="44" spans="2:4" ht="27" thickBot="1" x14ac:dyDescent="0.35">
      <c r="B44" s="500"/>
      <c r="C44" s="169" t="s">
        <v>58</v>
      </c>
      <c r="D44" s="169" t="s">
        <v>404</v>
      </c>
    </row>
    <row r="45" spans="2:4" ht="27" thickBot="1" x14ac:dyDescent="0.35">
      <c r="B45" s="500"/>
      <c r="C45" s="169" t="s">
        <v>59</v>
      </c>
      <c r="D45" s="169" t="s">
        <v>405</v>
      </c>
    </row>
    <row r="46" spans="2:4" ht="119.4" thickBot="1" x14ac:dyDescent="0.35">
      <c r="B46" s="500"/>
      <c r="C46" s="169" t="s">
        <v>60</v>
      </c>
      <c r="D46" s="169" t="s">
        <v>406</v>
      </c>
    </row>
    <row r="47" spans="2:4" ht="40.200000000000003" thickBot="1" x14ac:dyDescent="0.35">
      <c r="B47" s="500"/>
      <c r="C47" s="169" t="s">
        <v>61</v>
      </c>
      <c r="D47" s="169" t="s">
        <v>407</v>
      </c>
    </row>
    <row r="48" spans="2:4" ht="53.4" thickBot="1" x14ac:dyDescent="0.35">
      <c r="B48" s="500"/>
      <c r="C48" s="169" t="s">
        <v>62</v>
      </c>
      <c r="D48" s="169" t="s">
        <v>408</v>
      </c>
    </row>
    <row r="49" spans="2:4" ht="53.4" thickBot="1" x14ac:dyDescent="0.35">
      <c r="B49" s="500"/>
      <c r="C49" s="169" t="s">
        <v>63</v>
      </c>
      <c r="D49" s="169" t="s">
        <v>409</v>
      </c>
    </row>
    <row r="50" spans="2:4" ht="27" thickBot="1" x14ac:dyDescent="0.35">
      <c r="B50" s="500"/>
      <c r="C50" s="169" t="s">
        <v>64</v>
      </c>
      <c r="D50" s="169" t="s">
        <v>410</v>
      </c>
    </row>
    <row r="51" spans="2:4" ht="15" thickBot="1" x14ac:dyDescent="0.35">
      <c r="B51" s="500"/>
      <c r="C51" s="169" t="s">
        <v>65</v>
      </c>
      <c r="D51" s="169" t="s">
        <v>411</v>
      </c>
    </row>
    <row r="52" spans="2:4" ht="53.4" thickBot="1" x14ac:dyDescent="0.35">
      <c r="B52" s="501"/>
      <c r="C52" s="1" t="s">
        <v>106</v>
      </c>
      <c r="D52" s="1" t="s">
        <v>482</v>
      </c>
    </row>
    <row r="53" spans="2:4" ht="26.4" x14ac:dyDescent="0.3">
      <c r="B53" s="499">
        <v>5</v>
      </c>
      <c r="C53" s="510" t="s">
        <v>6</v>
      </c>
      <c r="D53" s="172" t="s">
        <v>412</v>
      </c>
    </row>
    <row r="54" spans="2:4" ht="27" thickBot="1" x14ac:dyDescent="0.35">
      <c r="B54" s="500"/>
      <c r="C54" s="511"/>
      <c r="D54" s="1" t="s">
        <v>443</v>
      </c>
    </row>
    <row r="55" spans="2:4" ht="53.4" thickBot="1" x14ac:dyDescent="0.35">
      <c r="B55" s="501"/>
      <c r="C55" s="512"/>
      <c r="D55" s="169" t="s">
        <v>413</v>
      </c>
    </row>
    <row r="56" spans="2:4" ht="53.4" thickBot="1" x14ac:dyDescent="0.35">
      <c r="B56" s="168">
        <v>6</v>
      </c>
      <c r="C56" s="169" t="s">
        <v>7</v>
      </c>
      <c r="D56" s="1" t="s">
        <v>444</v>
      </c>
    </row>
    <row r="57" spans="2:4" ht="15" thickBot="1" x14ac:dyDescent="0.35">
      <c r="B57" s="168">
        <v>7</v>
      </c>
      <c r="C57" s="169" t="s">
        <v>8</v>
      </c>
      <c r="D57" s="169" t="s">
        <v>414</v>
      </c>
    </row>
    <row r="58" spans="2:4" ht="40.200000000000003" thickBot="1" x14ac:dyDescent="0.35">
      <c r="B58" s="499">
        <v>8</v>
      </c>
      <c r="C58" s="169" t="s">
        <v>9</v>
      </c>
      <c r="D58" s="1" t="s">
        <v>445</v>
      </c>
    </row>
    <row r="59" spans="2:4" ht="27" thickBot="1" x14ac:dyDescent="0.35">
      <c r="B59" s="500"/>
      <c r="C59" s="172" t="s">
        <v>271</v>
      </c>
      <c r="D59" s="182" t="s">
        <v>479</v>
      </c>
    </row>
    <row r="60" spans="2:4" ht="26.4" x14ac:dyDescent="0.3">
      <c r="B60" s="500"/>
      <c r="C60" s="502" t="s">
        <v>10</v>
      </c>
      <c r="D60" s="203" t="s">
        <v>446</v>
      </c>
    </row>
    <row r="61" spans="2:4" ht="66.599999999999994" thickBot="1" x14ac:dyDescent="0.35">
      <c r="B61" s="501"/>
      <c r="C61" s="503"/>
      <c r="D61" s="76" t="s">
        <v>485</v>
      </c>
    </row>
    <row r="62" spans="2:4" ht="27" thickBot="1" x14ac:dyDescent="0.35">
      <c r="B62" s="168">
        <v>9</v>
      </c>
      <c r="C62" s="169" t="s">
        <v>12</v>
      </c>
      <c r="D62" s="1" t="s">
        <v>447</v>
      </c>
    </row>
    <row r="63" spans="2:4" ht="27" thickBot="1" x14ac:dyDescent="0.35">
      <c r="B63" s="173">
        <v>10</v>
      </c>
      <c r="C63" s="169" t="s">
        <v>360</v>
      </c>
      <c r="D63" s="169" t="s">
        <v>415</v>
      </c>
    </row>
    <row r="64" spans="2:4" ht="40.200000000000003" thickBot="1" x14ac:dyDescent="0.35">
      <c r="B64" s="499">
        <v>11</v>
      </c>
      <c r="C64" s="169" t="s">
        <v>66</v>
      </c>
      <c r="D64" s="169" t="s">
        <v>416</v>
      </c>
    </row>
    <row r="65" spans="2:4" ht="66.599999999999994" thickBot="1" x14ac:dyDescent="0.35">
      <c r="B65" s="500"/>
      <c r="C65" s="169" t="s">
        <v>67</v>
      </c>
      <c r="D65" s="169" t="s">
        <v>426</v>
      </c>
    </row>
    <row r="66" spans="2:4" ht="15" thickBot="1" x14ac:dyDescent="0.35">
      <c r="B66" s="500"/>
      <c r="C66" s="169" t="s">
        <v>354</v>
      </c>
      <c r="D66" s="174" t="s">
        <v>418</v>
      </c>
    </row>
    <row r="67" spans="2:4" ht="53.4" thickBot="1" x14ac:dyDescent="0.35">
      <c r="B67" s="500"/>
      <c r="C67" s="169" t="s">
        <v>371</v>
      </c>
      <c r="D67" s="175" t="s">
        <v>419</v>
      </c>
    </row>
    <row r="68" spans="2:4" ht="106.2" thickBot="1" x14ac:dyDescent="0.35">
      <c r="B68" s="500"/>
      <c r="C68" s="169" t="s">
        <v>359</v>
      </c>
      <c r="D68" s="175" t="s">
        <v>427</v>
      </c>
    </row>
    <row r="69" spans="2:4" ht="27" thickBot="1" x14ac:dyDescent="0.35">
      <c r="B69" s="501"/>
      <c r="C69" s="169" t="s">
        <v>358</v>
      </c>
      <c r="D69" s="175" t="s">
        <v>420</v>
      </c>
    </row>
    <row r="70" spans="2:4" x14ac:dyDescent="0.3">
      <c r="B70" s="176"/>
      <c r="C70" s="177"/>
      <c r="D70" s="177"/>
    </row>
    <row r="71" spans="2:4" ht="15" thickBot="1" x14ac:dyDescent="0.35">
      <c r="B71" s="170"/>
      <c r="C71" s="170"/>
      <c r="D71" s="170"/>
    </row>
    <row r="72" spans="2:4" ht="15" thickBot="1" x14ac:dyDescent="0.35">
      <c r="B72" s="507" t="s">
        <v>68</v>
      </c>
      <c r="C72" s="508"/>
      <c r="D72" s="509"/>
    </row>
    <row r="73" spans="2:4" ht="26.4" x14ac:dyDescent="0.3">
      <c r="B73" s="499">
        <v>12</v>
      </c>
      <c r="C73" s="510" t="s">
        <v>69</v>
      </c>
      <c r="D73" s="172" t="s">
        <v>421</v>
      </c>
    </row>
    <row r="74" spans="2:4" ht="52.8" x14ac:dyDescent="0.3">
      <c r="B74" s="500"/>
      <c r="C74" s="511"/>
      <c r="D74" s="172" t="s">
        <v>429</v>
      </c>
    </row>
    <row r="75" spans="2:4" ht="15" thickBot="1" x14ac:dyDescent="0.35">
      <c r="B75" s="501"/>
      <c r="C75" s="512"/>
      <c r="D75" s="169" t="s">
        <v>422</v>
      </c>
    </row>
    <row r="76" spans="2:4" ht="27" thickBot="1" x14ac:dyDescent="0.35">
      <c r="B76" s="178">
        <v>13</v>
      </c>
      <c r="C76" s="179" t="s">
        <v>14</v>
      </c>
      <c r="D76" s="174" t="s">
        <v>448</v>
      </c>
    </row>
    <row r="77" spans="2:4" ht="26.4" x14ac:dyDescent="0.3">
      <c r="B77" s="499">
        <v>14</v>
      </c>
      <c r="C77" s="510" t="s">
        <v>70</v>
      </c>
      <c r="D77" s="2" t="s">
        <v>449</v>
      </c>
    </row>
    <row r="78" spans="2:4" ht="15" thickBot="1" x14ac:dyDescent="0.35">
      <c r="B78" s="501"/>
      <c r="C78" s="512"/>
      <c r="D78" s="169" t="s">
        <v>423</v>
      </c>
    </row>
    <row r="79" spans="2:4" ht="27" thickBot="1" x14ac:dyDescent="0.35">
      <c r="B79" s="168">
        <v>15</v>
      </c>
      <c r="C79" s="169" t="s">
        <v>71</v>
      </c>
      <c r="D79" s="1" t="s">
        <v>450</v>
      </c>
    </row>
    <row r="80" spans="2:4" ht="26.4" x14ac:dyDescent="0.3">
      <c r="B80" s="499">
        <v>16</v>
      </c>
      <c r="C80" s="516" t="s">
        <v>72</v>
      </c>
      <c r="D80" s="172" t="s">
        <v>424</v>
      </c>
    </row>
    <row r="81" spans="2:5" ht="79.2" x14ac:dyDescent="0.3">
      <c r="B81" s="500"/>
      <c r="C81" s="517"/>
      <c r="D81" s="2" t="s">
        <v>480</v>
      </c>
    </row>
    <row r="82" spans="2:5" ht="42" customHeight="1" x14ac:dyDescent="0.3">
      <c r="B82" s="500"/>
      <c r="C82" s="517"/>
      <c r="D82" s="2" t="s">
        <v>451</v>
      </c>
    </row>
    <row r="83" spans="2:5" ht="27" thickBot="1" x14ac:dyDescent="0.35">
      <c r="B83" s="501"/>
      <c r="C83" s="518"/>
      <c r="D83" s="1" t="s">
        <v>452</v>
      </c>
    </row>
    <row r="84" spans="2:5" ht="27" thickBot="1" x14ac:dyDescent="0.35">
      <c r="B84" s="180">
        <v>17</v>
      </c>
      <c r="C84" s="181" t="s">
        <v>73</v>
      </c>
      <c r="D84" s="1" t="s">
        <v>453</v>
      </c>
    </row>
    <row r="85" spans="2:5" ht="15" thickBot="1" x14ac:dyDescent="0.35">
      <c r="B85" s="170"/>
      <c r="C85" s="170"/>
      <c r="D85" s="170"/>
    </row>
    <row r="86" spans="2:5" ht="15" thickBot="1" x14ac:dyDescent="0.35">
      <c r="B86" s="507" t="s">
        <v>74</v>
      </c>
      <c r="C86" s="508"/>
      <c r="D86" s="509"/>
    </row>
    <row r="87" spans="2:5" ht="26.4" x14ac:dyDescent="0.3">
      <c r="B87" s="499">
        <v>18</v>
      </c>
      <c r="C87" s="510" t="s">
        <v>375</v>
      </c>
      <c r="D87" s="172" t="s">
        <v>425</v>
      </c>
    </row>
    <row r="88" spans="2:5" ht="27" thickBot="1" x14ac:dyDescent="0.35">
      <c r="B88" s="501"/>
      <c r="C88" s="512"/>
      <c r="D88" s="169" t="s">
        <v>454</v>
      </c>
    </row>
    <row r="89" spans="2:5" ht="40.200000000000003" thickBot="1" x14ac:dyDescent="0.35">
      <c r="B89" s="168">
        <v>19</v>
      </c>
      <c r="C89" s="169" t="s">
        <v>75</v>
      </c>
      <c r="D89" s="183" t="s">
        <v>456</v>
      </c>
      <c r="E89" s="74"/>
    </row>
    <row r="90" spans="2:5" ht="27" thickBot="1" x14ac:dyDescent="0.35">
      <c r="B90" s="168">
        <v>20</v>
      </c>
      <c r="C90" s="169" t="s">
        <v>76</v>
      </c>
      <c r="D90" s="1" t="s">
        <v>457</v>
      </c>
    </row>
    <row r="91" spans="2:5" ht="27" thickBot="1" x14ac:dyDescent="0.35">
      <c r="B91" s="168">
        <v>21</v>
      </c>
      <c r="C91" s="169" t="s">
        <v>21</v>
      </c>
      <c r="D91" s="1" t="s">
        <v>459</v>
      </c>
    </row>
    <row r="92" spans="2:5" ht="15" thickBot="1" x14ac:dyDescent="0.35">
      <c r="B92" s="168">
        <v>22</v>
      </c>
      <c r="C92" s="169" t="s">
        <v>193</v>
      </c>
      <c r="D92" s="76" t="s">
        <v>458</v>
      </c>
    </row>
    <row r="93" spans="2:5" ht="27" thickBot="1" x14ac:dyDescent="0.35">
      <c r="B93" s="168">
        <v>23</v>
      </c>
      <c r="C93" s="169" t="s">
        <v>77</v>
      </c>
      <c r="D93" s="1" t="s">
        <v>455</v>
      </c>
    </row>
    <row r="94" spans="2:5" ht="15" thickBot="1" x14ac:dyDescent="0.35">
      <c r="B94" s="176"/>
      <c r="C94" s="177"/>
      <c r="D94" s="177"/>
    </row>
    <row r="95" spans="2:5" ht="15" thickBot="1" x14ac:dyDescent="0.35">
      <c r="B95" s="507" t="s">
        <v>260</v>
      </c>
      <c r="C95" s="508"/>
      <c r="D95" s="509"/>
    </row>
    <row r="96" spans="2:5" ht="53.4" thickBot="1" x14ac:dyDescent="0.35">
      <c r="B96" s="168">
        <v>24</v>
      </c>
      <c r="C96" s="169" t="s">
        <v>257</v>
      </c>
      <c r="D96" s="76" t="s">
        <v>460</v>
      </c>
    </row>
    <row r="97" spans="2:5" ht="15" thickBot="1" x14ac:dyDescent="0.35">
      <c r="B97" s="168">
        <v>25</v>
      </c>
      <c r="C97" s="169" t="s">
        <v>253</v>
      </c>
      <c r="D97" s="76" t="s">
        <v>461</v>
      </c>
    </row>
    <row r="98" spans="2:5" ht="27" thickBot="1" x14ac:dyDescent="0.35">
      <c r="B98" s="168">
        <v>26</v>
      </c>
      <c r="C98" s="169" t="s">
        <v>254</v>
      </c>
      <c r="D98" s="76" t="s">
        <v>462</v>
      </c>
    </row>
    <row r="99" spans="2:5" ht="27" thickBot="1" x14ac:dyDescent="0.35">
      <c r="B99" s="168">
        <v>27</v>
      </c>
      <c r="C99" s="169" t="s">
        <v>255</v>
      </c>
      <c r="D99" s="76" t="s">
        <v>463</v>
      </c>
    </row>
    <row r="100" spans="2:5" ht="15" thickBot="1" x14ac:dyDescent="0.35">
      <c r="B100" s="176"/>
      <c r="C100" s="177"/>
      <c r="D100" s="177"/>
    </row>
    <row r="101" spans="2:5" ht="15" thickBot="1" x14ac:dyDescent="0.35">
      <c r="B101" s="507" t="s">
        <v>357</v>
      </c>
      <c r="C101" s="508"/>
      <c r="D101" s="509"/>
    </row>
    <row r="102" spans="2:5" ht="27" thickBot="1" x14ac:dyDescent="0.35">
      <c r="B102" s="168">
        <v>28</v>
      </c>
      <c r="C102" s="169" t="s">
        <v>78</v>
      </c>
      <c r="D102" s="1" t="s">
        <v>464</v>
      </c>
    </row>
    <row r="103" spans="2:5" ht="15" thickBot="1" x14ac:dyDescent="0.35">
      <c r="B103" s="176"/>
      <c r="C103" s="177"/>
      <c r="D103" s="177"/>
      <c r="E103" s="44"/>
    </row>
    <row r="104" spans="2:5" ht="15" thickBot="1" x14ac:dyDescent="0.35">
      <c r="B104" s="507" t="s">
        <v>261</v>
      </c>
      <c r="C104" s="508"/>
      <c r="D104" s="509"/>
      <c r="E104" s="44"/>
    </row>
    <row r="105" spans="2:5" ht="66.599999999999994" thickBot="1" x14ac:dyDescent="0.35">
      <c r="B105" s="168">
        <v>29</v>
      </c>
      <c r="C105" s="169" t="s">
        <v>79</v>
      </c>
      <c r="D105" s="1" t="s">
        <v>465</v>
      </c>
    </row>
  </sheetData>
  <mergeCells count="36">
    <mergeCell ref="B77:B78"/>
    <mergeCell ref="C77:C78"/>
    <mergeCell ref="B72:D72"/>
    <mergeCell ref="B104:D104"/>
    <mergeCell ref="B86:D86"/>
    <mergeCell ref="B87:B88"/>
    <mergeCell ref="C87:C88"/>
    <mergeCell ref="B101:D101"/>
    <mergeCell ref="B95:D95"/>
    <mergeCell ref="B73:B75"/>
    <mergeCell ref="C73:C75"/>
    <mergeCell ref="C80:C83"/>
    <mergeCell ref="B80:B83"/>
    <mergeCell ref="B58:B61"/>
    <mergeCell ref="C60:C61"/>
    <mergeCell ref="B64:B69"/>
    <mergeCell ref="B9:D9"/>
    <mergeCell ref="B13:D13"/>
    <mergeCell ref="B24:D24"/>
    <mergeCell ref="B53:B55"/>
    <mergeCell ref="C53:C55"/>
    <mergeCell ref="C34:C35"/>
    <mergeCell ref="C30:C31"/>
    <mergeCell ref="B28:B29"/>
    <mergeCell ref="B25:B26"/>
    <mergeCell ref="C25:C26"/>
    <mergeCell ref="B30:B52"/>
    <mergeCell ref="B11:D11"/>
    <mergeCell ref="B2:D2"/>
    <mergeCell ref="B3:D3"/>
    <mergeCell ref="B10:D10"/>
    <mergeCell ref="B4:D4"/>
    <mergeCell ref="B5:D5"/>
    <mergeCell ref="B6:D6"/>
    <mergeCell ref="B8:D8"/>
    <mergeCell ref="B7:D7"/>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6"/>
  <dimension ref="A1:E59"/>
  <sheetViews>
    <sheetView workbookViewId="0"/>
  </sheetViews>
  <sheetFormatPr baseColWidth="10" defaultRowHeight="14.4" x14ac:dyDescent="0.3"/>
  <cols>
    <col min="2" max="2" width="56.5546875" customWidth="1"/>
    <col min="3" max="3" width="10.6640625" customWidth="1"/>
    <col min="4" max="4" width="74.33203125" customWidth="1"/>
    <col min="5" max="5" width="70.109375" bestFit="1" customWidth="1"/>
  </cols>
  <sheetData>
    <row r="1" spans="1:5" ht="15" thickBot="1" x14ac:dyDescent="0.35"/>
    <row r="2" spans="1:5" ht="31.5" customHeight="1" x14ac:dyDescent="0.3">
      <c r="B2" s="52" t="s">
        <v>273</v>
      </c>
      <c r="C2" s="167" t="s">
        <v>262</v>
      </c>
      <c r="D2" s="53" t="s">
        <v>272</v>
      </c>
      <c r="E2" s="54" t="s">
        <v>471</v>
      </c>
    </row>
    <row r="3" spans="1:5" ht="28.8" x14ac:dyDescent="0.3">
      <c r="A3" s="49" t="s">
        <v>331</v>
      </c>
      <c r="B3" s="161" t="s">
        <v>268</v>
      </c>
      <c r="C3" s="55">
        <v>1</v>
      </c>
      <c r="D3" s="56" t="s">
        <v>196</v>
      </c>
      <c r="E3" s="162" t="s">
        <v>239</v>
      </c>
    </row>
    <row r="4" spans="1:5" ht="28.8" x14ac:dyDescent="0.3">
      <c r="A4" s="49" t="s">
        <v>332</v>
      </c>
      <c r="B4" s="161" t="s">
        <v>268</v>
      </c>
      <c r="C4" s="55">
        <f>+C3+1</f>
        <v>2</v>
      </c>
      <c r="D4" s="56" t="s">
        <v>197</v>
      </c>
      <c r="E4" s="162" t="s">
        <v>239</v>
      </c>
    </row>
    <row r="5" spans="1:5" ht="28.8" x14ac:dyDescent="0.3">
      <c r="A5" s="49"/>
      <c r="B5" s="161" t="s">
        <v>268</v>
      </c>
      <c r="C5" s="55">
        <f t="shared" ref="C5:C28" si="0">+C4+1</f>
        <v>3</v>
      </c>
      <c r="D5" s="56" t="s">
        <v>198</v>
      </c>
      <c r="E5" s="162" t="s">
        <v>239</v>
      </c>
    </row>
    <row r="6" spans="1:5" ht="28.8" x14ac:dyDescent="0.3">
      <c r="A6" s="49"/>
      <c r="B6" s="161" t="s">
        <v>268</v>
      </c>
      <c r="C6" s="55">
        <f t="shared" si="0"/>
        <v>4</v>
      </c>
      <c r="D6" s="56" t="s">
        <v>199</v>
      </c>
      <c r="E6" s="162" t="s">
        <v>239</v>
      </c>
    </row>
    <row r="7" spans="1:5" ht="28.8" x14ac:dyDescent="0.3">
      <c r="A7" s="49"/>
      <c r="B7" s="161" t="s">
        <v>268</v>
      </c>
      <c r="C7" s="55">
        <f t="shared" si="0"/>
        <v>5</v>
      </c>
      <c r="D7" s="56" t="s">
        <v>200</v>
      </c>
      <c r="E7" s="162" t="s">
        <v>239</v>
      </c>
    </row>
    <row r="8" spans="1:5" ht="28.8" x14ac:dyDescent="0.3">
      <c r="A8" s="49"/>
      <c r="B8" s="161" t="s">
        <v>268</v>
      </c>
      <c r="C8" s="55">
        <f t="shared" si="0"/>
        <v>6</v>
      </c>
      <c r="D8" s="56" t="s">
        <v>195</v>
      </c>
      <c r="E8" s="162" t="s">
        <v>239</v>
      </c>
    </row>
    <row r="9" spans="1:5" ht="28.8" x14ac:dyDescent="0.3">
      <c r="A9" s="49"/>
      <c r="B9" s="161" t="s">
        <v>268</v>
      </c>
      <c r="C9" s="55">
        <f t="shared" si="0"/>
        <v>7</v>
      </c>
      <c r="D9" s="56" t="s">
        <v>201</v>
      </c>
      <c r="E9" s="162" t="s">
        <v>239</v>
      </c>
    </row>
    <row r="10" spans="1:5" ht="28.8" x14ac:dyDescent="0.3">
      <c r="A10" s="49"/>
      <c r="B10" s="161" t="s">
        <v>268</v>
      </c>
      <c r="C10" s="55">
        <f t="shared" si="0"/>
        <v>8</v>
      </c>
      <c r="D10" s="56" t="s">
        <v>202</v>
      </c>
      <c r="E10" s="162" t="s">
        <v>239</v>
      </c>
    </row>
    <row r="11" spans="1:5" ht="28.8" x14ac:dyDescent="0.3">
      <c r="A11" s="49"/>
      <c r="B11" s="161" t="s">
        <v>268</v>
      </c>
      <c r="C11" s="55">
        <f t="shared" si="0"/>
        <v>9</v>
      </c>
      <c r="D11" s="56" t="s">
        <v>203</v>
      </c>
      <c r="E11" s="162" t="s">
        <v>239</v>
      </c>
    </row>
    <row r="12" spans="1:5" ht="28.8" x14ac:dyDescent="0.3">
      <c r="A12" s="49"/>
      <c r="B12" s="161" t="s">
        <v>268</v>
      </c>
      <c r="C12" s="55">
        <f t="shared" si="0"/>
        <v>10</v>
      </c>
      <c r="D12" s="56" t="s">
        <v>204</v>
      </c>
      <c r="E12" s="162" t="s">
        <v>239</v>
      </c>
    </row>
    <row r="13" spans="1:5" ht="28.8" x14ac:dyDescent="0.3">
      <c r="A13" s="49"/>
      <c r="B13" s="161" t="s">
        <v>268</v>
      </c>
      <c r="C13" s="55">
        <f t="shared" si="0"/>
        <v>11</v>
      </c>
      <c r="D13" s="56" t="s">
        <v>205</v>
      </c>
      <c r="E13" s="162" t="s">
        <v>239</v>
      </c>
    </row>
    <row r="14" spans="1:5" ht="28.8" x14ac:dyDescent="0.3">
      <c r="A14" s="49"/>
      <c r="B14" s="161" t="s">
        <v>268</v>
      </c>
      <c r="C14" s="55">
        <f t="shared" si="0"/>
        <v>12</v>
      </c>
      <c r="D14" s="56" t="s">
        <v>206</v>
      </c>
      <c r="E14" s="162" t="s">
        <v>239</v>
      </c>
    </row>
    <row r="15" spans="1:5" ht="28.8" x14ac:dyDescent="0.3">
      <c r="A15" s="49"/>
      <c r="B15" s="161" t="s">
        <v>268</v>
      </c>
      <c r="C15" s="55">
        <f t="shared" si="0"/>
        <v>13</v>
      </c>
      <c r="D15" s="56" t="s">
        <v>207</v>
      </c>
      <c r="E15" s="162" t="s">
        <v>239</v>
      </c>
    </row>
    <row r="16" spans="1:5" ht="28.8" x14ac:dyDescent="0.3">
      <c r="A16" s="49"/>
      <c r="B16" s="161" t="s">
        <v>268</v>
      </c>
      <c r="C16" s="55">
        <f t="shared" si="0"/>
        <v>14</v>
      </c>
      <c r="D16" s="56" t="s">
        <v>208</v>
      </c>
      <c r="E16" s="162" t="s">
        <v>239</v>
      </c>
    </row>
    <row r="17" spans="1:5" ht="28.8" x14ac:dyDescent="0.3">
      <c r="A17" s="49"/>
      <c r="B17" s="161" t="s">
        <v>268</v>
      </c>
      <c r="C17" s="55">
        <f t="shared" si="0"/>
        <v>15</v>
      </c>
      <c r="D17" s="56" t="s">
        <v>209</v>
      </c>
      <c r="E17" s="162" t="s">
        <v>239</v>
      </c>
    </row>
    <row r="18" spans="1:5" ht="28.8" x14ac:dyDescent="0.3">
      <c r="A18" s="49"/>
      <c r="B18" s="161" t="s">
        <v>268</v>
      </c>
      <c r="C18" s="55">
        <f t="shared" si="0"/>
        <v>16</v>
      </c>
      <c r="D18" s="56" t="s">
        <v>210</v>
      </c>
      <c r="E18" s="162" t="s">
        <v>239</v>
      </c>
    </row>
    <row r="19" spans="1:5" ht="28.8" x14ac:dyDescent="0.3">
      <c r="A19" s="49"/>
      <c r="B19" s="161" t="s">
        <v>268</v>
      </c>
      <c r="C19" s="55">
        <f t="shared" si="0"/>
        <v>17</v>
      </c>
      <c r="D19" s="56" t="s">
        <v>211</v>
      </c>
      <c r="E19" s="162" t="s">
        <v>239</v>
      </c>
    </row>
    <row r="20" spans="1:5" ht="28.8" x14ac:dyDescent="0.3">
      <c r="A20" s="49"/>
      <c r="B20" s="161" t="s">
        <v>268</v>
      </c>
      <c r="C20" s="55">
        <f t="shared" si="0"/>
        <v>18</v>
      </c>
      <c r="D20" s="56" t="s">
        <v>212</v>
      </c>
      <c r="E20" s="162" t="s">
        <v>239</v>
      </c>
    </row>
    <row r="21" spans="1:5" ht="28.8" x14ac:dyDescent="0.3">
      <c r="A21" s="49"/>
      <c r="B21" s="161" t="s">
        <v>268</v>
      </c>
      <c r="C21" s="55">
        <f t="shared" si="0"/>
        <v>19</v>
      </c>
      <c r="D21" s="56" t="s">
        <v>213</v>
      </c>
      <c r="E21" s="162" t="s">
        <v>239</v>
      </c>
    </row>
    <row r="22" spans="1:5" ht="28.8" x14ac:dyDescent="0.3">
      <c r="A22" s="49"/>
      <c r="B22" s="161" t="s">
        <v>268</v>
      </c>
      <c r="C22" s="55">
        <f t="shared" si="0"/>
        <v>20</v>
      </c>
      <c r="D22" s="56" t="s">
        <v>214</v>
      </c>
      <c r="E22" s="162" t="s">
        <v>239</v>
      </c>
    </row>
    <row r="23" spans="1:5" ht="28.8" x14ac:dyDescent="0.3">
      <c r="A23" s="49"/>
      <c r="B23" s="161" t="s">
        <v>268</v>
      </c>
      <c r="C23" s="55">
        <f t="shared" si="0"/>
        <v>21</v>
      </c>
      <c r="D23" s="56" t="s">
        <v>215</v>
      </c>
      <c r="E23" s="162" t="s">
        <v>239</v>
      </c>
    </row>
    <row r="24" spans="1:5" ht="28.8" x14ac:dyDescent="0.3">
      <c r="A24" s="49"/>
      <c r="B24" s="161" t="s">
        <v>268</v>
      </c>
      <c r="C24" s="55">
        <f t="shared" si="0"/>
        <v>22</v>
      </c>
      <c r="D24" s="56" t="s">
        <v>216</v>
      </c>
      <c r="E24" s="162" t="s">
        <v>239</v>
      </c>
    </row>
    <row r="25" spans="1:5" ht="28.8" x14ac:dyDescent="0.3">
      <c r="A25" s="49"/>
      <c r="B25" s="161" t="s">
        <v>268</v>
      </c>
      <c r="C25" s="55">
        <f t="shared" si="0"/>
        <v>23</v>
      </c>
      <c r="D25" s="56" t="s">
        <v>333</v>
      </c>
      <c r="E25" s="162" t="s">
        <v>239</v>
      </c>
    </row>
    <row r="26" spans="1:5" ht="28.8" x14ac:dyDescent="0.3">
      <c r="A26" s="49"/>
      <c r="B26" s="161" t="s">
        <v>268</v>
      </c>
      <c r="C26" s="55">
        <f t="shared" si="0"/>
        <v>24</v>
      </c>
      <c r="D26" s="56" t="s">
        <v>334</v>
      </c>
      <c r="E26" s="162" t="s">
        <v>239</v>
      </c>
    </row>
    <row r="27" spans="1:5" ht="28.8" x14ac:dyDescent="0.3">
      <c r="A27" s="49"/>
      <c r="B27" s="161" t="s">
        <v>268</v>
      </c>
      <c r="C27" s="55">
        <f t="shared" si="0"/>
        <v>25</v>
      </c>
      <c r="D27" s="56" t="s">
        <v>335</v>
      </c>
      <c r="E27" s="162" t="s">
        <v>239</v>
      </c>
    </row>
    <row r="28" spans="1:5" ht="28.8" x14ac:dyDescent="0.3">
      <c r="A28" s="49"/>
      <c r="B28" s="161" t="s">
        <v>268</v>
      </c>
      <c r="C28" s="55">
        <f t="shared" si="0"/>
        <v>26</v>
      </c>
      <c r="D28" s="56" t="s">
        <v>336</v>
      </c>
      <c r="E28" s="162" t="s">
        <v>239</v>
      </c>
    </row>
    <row r="29" spans="1:5" ht="28.8" x14ac:dyDescent="0.3">
      <c r="A29" s="49"/>
      <c r="B29" s="161" t="s">
        <v>268</v>
      </c>
      <c r="C29" s="58">
        <v>27</v>
      </c>
      <c r="D29" s="59" t="s">
        <v>217</v>
      </c>
      <c r="E29" s="163" t="s">
        <v>266</v>
      </c>
    </row>
    <row r="30" spans="1:5" ht="28.8" x14ac:dyDescent="0.3">
      <c r="A30" s="49"/>
      <c r="B30" s="161" t="s">
        <v>268</v>
      </c>
      <c r="C30" s="58">
        <f>+C29+1</f>
        <v>28</v>
      </c>
      <c r="D30" s="59" t="s">
        <v>218</v>
      </c>
      <c r="E30" s="163" t="s">
        <v>266</v>
      </c>
    </row>
    <row r="31" spans="1:5" ht="28.8" x14ac:dyDescent="0.3">
      <c r="A31" s="49"/>
      <c r="B31" s="161" t="s">
        <v>268</v>
      </c>
      <c r="C31" s="58">
        <f t="shared" ref="C31:C40" si="1">+C30+1</f>
        <v>29</v>
      </c>
      <c r="D31" s="59" t="s">
        <v>219</v>
      </c>
      <c r="E31" s="163" t="s">
        <v>266</v>
      </c>
    </row>
    <row r="32" spans="1:5" ht="28.8" x14ac:dyDescent="0.3">
      <c r="A32" s="49"/>
      <c r="B32" s="161" t="s">
        <v>268</v>
      </c>
      <c r="C32" s="58">
        <f t="shared" si="1"/>
        <v>30</v>
      </c>
      <c r="D32" s="59" t="s">
        <v>220</v>
      </c>
      <c r="E32" s="163" t="s">
        <v>266</v>
      </c>
    </row>
    <row r="33" spans="1:5" ht="28.8" x14ac:dyDescent="0.3">
      <c r="A33" s="49"/>
      <c r="B33" s="161" t="s">
        <v>268</v>
      </c>
      <c r="C33" s="58">
        <f t="shared" si="1"/>
        <v>31</v>
      </c>
      <c r="D33" s="59" t="s">
        <v>221</v>
      </c>
      <c r="E33" s="163" t="s">
        <v>266</v>
      </c>
    </row>
    <row r="34" spans="1:5" ht="28.8" x14ac:dyDescent="0.3">
      <c r="A34" s="49"/>
      <c r="B34" s="161" t="s">
        <v>268</v>
      </c>
      <c r="C34" s="58">
        <f t="shared" si="1"/>
        <v>32</v>
      </c>
      <c r="D34" s="59" t="s">
        <v>222</v>
      </c>
      <c r="E34" s="163" t="s">
        <v>266</v>
      </c>
    </row>
    <row r="35" spans="1:5" ht="28.8" x14ac:dyDescent="0.3">
      <c r="A35" s="49"/>
      <c r="B35" s="161" t="s">
        <v>268</v>
      </c>
      <c r="C35" s="58">
        <f t="shared" si="1"/>
        <v>33</v>
      </c>
      <c r="D35" s="59" t="s">
        <v>223</v>
      </c>
      <c r="E35" s="163" t="s">
        <v>266</v>
      </c>
    </row>
    <row r="36" spans="1:5" ht="28.8" x14ac:dyDescent="0.3">
      <c r="A36" s="49"/>
      <c r="B36" s="161" t="s">
        <v>268</v>
      </c>
      <c r="C36" s="58">
        <f t="shared" si="1"/>
        <v>34</v>
      </c>
      <c r="D36" s="59" t="s">
        <v>224</v>
      </c>
      <c r="E36" s="163" t="s">
        <v>266</v>
      </c>
    </row>
    <row r="37" spans="1:5" ht="28.8" x14ac:dyDescent="0.3">
      <c r="A37" s="49"/>
      <c r="B37" s="161" t="s">
        <v>268</v>
      </c>
      <c r="C37" s="58">
        <f t="shared" si="1"/>
        <v>35</v>
      </c>
      <c r="D37" s="59" t="s">
        <v>225</v>
      </c>
      <c r="E37" s="163" t="s">
        <v>266</v>
      </c>
    </row>
    <row r="38" spans="1:5" ht="28.8" x14ac:dyDescent="0.3">
      <c r="A38" s="49"/>
      <c r="B38" s="161" t="s">
        <v>268</v>
      </c>
      <c r="C38" s="58">
        <f t="shared" si="1"/>
        <v>36</v>
      </c>
      <c r="D38" s="59" t="s">
        <v>226</v>
      </c>
      <c r="E38" s="163" t="s">
        <v>266</v>
      </c>
    </row>
    <row r="39" spans="1:5" ht="28.8" x14ac:dyDescent="0.3">
      <c r="A39" s="49"/>
      <c r="B39" s="161" t="s">
        <v>268</v>
      </c>
      <c r="C39" s="58">
        <f t="shared" si="1"/>
        <v>37</v>
      </c>
      <c r="D39" s="59" t="s">
        <v>227</v>
      </c>
      <c r="E39" s="163" t="s">
        <v>266</v>
      </c>
    </row>
    <row r="40" spans="1:5" ht="28.8" x14ac:dyDescent="0.3">
      <c r="A40" s="49"/>
      <c r="B40" s="161" t="s">
        <v>268</v>
      </c>
      <c r="C40" s="58">
        <f t="shared" si="1"/>
        <v>38</v>
      </c>
      <c r="D40" s="59" t="s">
        <v>228</v>
      </c>
      <c r="E40" s="163" t="s">
        <v>266</v>
      </c>
    </row>
    <row r="41" spans="1:5" ht="28.8" x14ac:dyDescent="0.3">
      <c r="A41" s="49"/>
      <c r="B41" s="161" t="s">
        <v>268</v>
      </c>
      <c r="C41" s="60">
        <v>39</v>
      </c>
      <c r="D41" s="61" t="s">
        <v>229</v>
      </c>
      <c r="E41" s="164" t="s">
        <v>240</v>
      </c>
    </row>
    <row r="42" spans="1:5" ht="28.8" x14ac:dyDescent="0.3">
      <c r="A42" s="49"/>
      <c r="B42" s="161" t="s">
        <v>268</v>
      </c>
      <c r="C42" s="60">
        <f>+C41+1</f>
        <v>40</v>
      </c>
      <c r="D42" s="61" t="s">
        <v>230</v>
      </c>
      <c r="E42" s="164" t="s">
        <v>240</v>
      </c>
    </row>
    <row r="43" spans="1:5" ht="28.8" x14ac:dyDescent="0.3">
      <c r="A43" s="49"/>
      <c r="B43" s="161" t="s">
        <v>268</v>
      </c>
      <c r="C43" s="60">
        <f t="shared" ref="C43:C50" si="2">+C42+1</f>
        <v>41</v>
      </c>
      <c r="D43" s="61" t="s">
        <v>231</v>
      </c>
      <c r="E43" s="164" t="s">
        <v>240</v>
      </c>
    </row>
    <row r="44" spans="1:5" ht="28.8" x14ac:dyDescent="0.3">
      <c r="A44" s="49"/>
      <c r="B44" s="161" t="s">
        <v>268</v>
      </c>
      <c r="C44" s="60">
        <f t="shared" si="2"/>
        <v>42</v>
      </c>
      <c r="D44" s="61" t="s">
        <v>232</v>
      </c>
      <c r="E44" s="164" t="s">
        <v>240</v>
      </c>
    </row>
    <row r="45" spans="1:5" ht="28.8" x14ac:dyDescent="0.3">
      <c r="A45" s="49"/>
      <c r="B45" s="161" t="s">
        <v>268</v>
      </c>
      <c r="C45" s="60">
        <f t="shared" si="2"/>
        <v>43</v>
      </c>
      <c r="D45" s="61" t="s">
        <v>233</v>
      </c>
      <c r="E45" s="164" t="s">
        <v>240</v>
      </c>
    </row>
    <row r="46" spans="1:5" ht="28.8" x14ac:dyDescent="0.3">
      <c r="A46" s="49"/>
      <c r="B46" s="161" t="s">
        <v>268</v>
      </c>
      <c r="C46" s="60">
        <f t="shared" si="2"/>
        <v>44</v>
      </c>
      <c r="D46" s="61" t="s">
        <v>234</v>
      </c>
      <c r="E46" s="164" t="s">
        <v>240</v>
      </c>
    </row>
    <row r="47" spans="1:5" ht="28.8" x14ac:dyDescent="0.3">
      <c r="A47" s="49"/>
      <c r="B47" s="161" t="s">
        <v>268</v>
      </c>
      <c r="C47" s="60">
        <f t="shared" si="2"/>
        <v>45</v>
      </c>
      <c r="D47" s="61" t="s">
        <v>235</v>
      </c>
      <c r="E47" s="164" t="s">
        <v>240</v>
      </c>
    </row>
    <row r="48" spans="1:5" ht="28.8" x14ac:dyDescent="0.3">
      <c r="A48" s="49"/>
      <c r="B48" s="161" t="s">
        <v>268</v>
      </c>
      <c r="C48" s="60">
        <f t="shared" si="2"/>
        <v>46</v>
      </c>
      <c r="D48" s="61" t="s">
        <v>236</v>
      </c>
      <c r="E48" s="164" t="s">
        <v>240</v>
      </c>
    </row>
    <row r="49" spans="1:5" ht="28.8" x14ac:dyDescent="0.3">
      <c r="A49" s="49"/>
      <c r="B49" s="161" t="s">
        <v>268</v>
      </c>
      <c r="C49" s="60">
        <f t="shared" si="2"/>
        <v>47</v>
      </c>
      <c r="D49" s="61" t="s">
        <v>237</v>
      </c>
      <c r="E49" s="164" t="s">
        <v>240</v>
      </c>
    </row>
    <row r="50" spans="1:5" ht="28.8" x14ac:dyDescent="0.3">
      <c r="A50" s="49"/>
      <c r="B50" s="161" t="s">
        <v>268</v>
      </c>
      <c r="C50" s="60">
        <f t="shared" si="2"/>
        <v>48</v>
      </c>
      <c r="D50" s="61" t="s">
        <v>238</v>
      </c>
      <c r="E50" s="164" t="s">
        <v>240</v>
      </c>
    </row>
    <row r="51" spans="1:5" ht="28.8" x14ac:dyDescent="0.3">
      <c r="A51" s="49"/>
      <c r="B51" s="161" t="s">
        <v>268</v>
      </c>
      <c r="C51" s="63">
        <v>49</v>
      </c>
      <c r="D51" s="64" t="s">
        <v>242</v>
      </c>
      <c r="E51" s="165" t="s">
        <v>241</v>
      </c>
    </row>
    <row r="52" spans="1:5" ht="28.8" x14ac:dyDescent="0.3">
      <c r="A52" s="49"/>
      <c r="B52" s="161" t="s">
        <v>268</v>
      </c>
      <c r="C52" s="63">
        <f>+C51+1</f>
        <v>50</v>
      </c>
      <c r="D52" s="64" t="s">
        <v>243</v>
      </c>
      <c r="E52" s="165" t="s">
        <v>241</v>
      </c>
    </row>
    <row r="53" spans="1:5" ht="28.8" x14ac:dyDescent="0.3">
      <c r="A53" s="49"/>
      <c r="B53" s="161" t="s">
        <v>268</v>
      </c>
      <c r="C53" s="184">
        <v>51</v>
      </c>
      <c r="D53" s="185" t="s">
        <v>245</v>
      </c>
      <c r="E53" s="186" t="s">
        <v>244</v>
      </c>
    </row>
    <row r="54" spans="1:5" ht="28.8" x14ac:dyDescent="0.3">
      <c r="A54" s="49"/>
      <c r="B54" s="161" t="s">
        <v>268</v>
      </c>
      <c r="C54" s="187">
        <f>+C53+1</f>
        <v>52</v>
      </c>
      <c r="D54" s="185" t="s">
        <v>246</v>
      </c>
      <c r="E54" s="186" t="s">
        <v>244</v>
      </c>
    </row>
    <row r="55" spans="1:5" ht="28.8" x14ac:dyDescent="0.3">
      <c r="A55" s="49"/>
      <c r="B55" s="161" t="s">
        <v>268</v>
      </c>
      <c r="C55" s="187">
        <f t="shared" ref="C55:C59" si="3">+C54+1</f>
        <v>53</v>
      </c>
      <c r="D55" s="185" t="s">
        <v>247</v>
      </c>
      <c r="E55" s="186" t="s">
        <v>244</v>
      </c>
    </row>
    <row r="56" spans="1:5" ht="28.8" x14ac:dyDescent="0.3">
      <c r="A56" s="49"/>
      <c r="B56" s="161" t="s">
        <v>268</v>
      </c>
      <c r="C56" s="187">
        <f t="shared" si="3"/>
        <v>54</v>
      </c>
      <c r="D56" s="185" t="s">
        <v>248</v>
      </c>
      <c r="E56" s="186" t="s">
        <v>244</v>
      </c>
    </row>
    <row r="57" spans="1:5" ht="28.8" x14ac:dyDescent="0.3">
      <c r="A57" s="49"/>
      <c r="B57" s="161" t="s">
        <v>268</v>
      </c>
      <c r="C57" s="187">
        <f t="shared" si="3"/>
        <v>55</v>
      </c>
      <c r="D57" s="188" t="s">
        <v>249</v>
      </c>
      <c r="E57" s="186" t="s">
        <v>244</v>
      </c>
    </row>
    <row r="58" spans="1:5" ht="28.8" x14ac:dyDescent="0.3">
      <c r="A58" s="49"/>
      <c r="B58" s="161" t="s">
        <v>268</v>
      </c>
      <c r="C58" s="187">
        <f t="shared" si="3"/>
        <v>56</v>
      </c>
      <c r="D58" s="188" t="s">
        <v>250</v>
      </c>
      <c r="E58" s="186" t="s">
        <v>244</v>
      </c>
    </row>
    <row r="59" spans="1:5" ht="29.4" thickBot="1" x14ac:dyDescent="0.35">
      <c r="A59" s="49"/>
      <c r="B59" s="166" t="s">
        <v>268</v>
      </c>
      <c r="C59" s="187">
        <f t="shared" si="3"/>
        <v>57</v>
      </c>
      <c r="D59" s="189" t="s">
        <v>251</v>
      </c>
      <c r="E59" s="190" t="s">
        <v>244</v>
      </c>
    </row>
  </sheetData>
  <sheetProtection algorithmName="SHA-512" hashValue="yVxYgxJqnG1i2ZqQFgcpEndgYEOA9u7SfwiOTRPJYSvYAcbVTDbC+BraFk+bbwur8GLKDzcVCBMTb3utgr1KUg==" saltValue="mXDbLTBrajHX+U9heMkkuQ=="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6" baseType="variant">
      <vt:variant>
        <vt:lpstr>Hojas de cálculo</vt:lpstr>
      </vt:variant>
      <vt:variant>
        <vt:i4>11</vt:i4>
      </vt:variant>
      <vt:variant>
        <vt:lpstr>Gráficos</vt:lpstr>
      </vt:variant>
      <vt:variant>
        <vt:i4>1</vt:i4>
      </vt:variant>
      <vt:variant>
        <vt:lpstr>Rangos con nombre</vt:lpstr>
      </vt:variant>
      <vt:variant>
        <vt:i4>13</vt:i4>
      </vt:variant>
    </vt:vector>
  </HeadingPairs>
  <TitlesOfParts>
    <vt:vector size="25" baseType="lpstr">
      <vt:lpstr>Ctos suscrito x Trimestre</vt:lpstr>
      <vt:lpstr>INVERSION</vt:lpstr>
      <vt:lpstr>FUNCIONAMIENTO</vt:lpstr>
      <vt:lpstr>Hoja1</vt:lpstr>
      <vt:lpstr>1. INFORMACION ACUMULADA</vt:lpstr>
      <vt:lpstr>2. PAA</vt:lpstr>
      <vt:lpstr>3. CONSOLIDADO</vt:lpstr>
      <vt:lpstr>4. INSTRUCTIVO</vt:lpstr>
      <vt:lpstr>Proposito_programa</vt:lpstr>
      <vt:lpstr>Tipo</vt:lpstr>
      <vt:lpstr>Eje_Pilar_Prop1</vt:lpstr>
      <vt:lpstr>Gráfico1</vt:lpstr>
      <vt:lpstr>afectacion</vt:lpstr>
      <vt:lpstr>cd</vt:lpstr>
      <vt:lpstr>modal</vt:lpstr>
      <vt:lpstr>na</vt:lpstr>
      <vt:lpstr>naturaleza</vt:lpstr>
      <vt:lpstr>programabta</vt:lpstr>
      <vt:lpstr>programanue</vt:lpstr>
      <vt:lpstr>re</vt:lpstr>
      <vt:lpstr>sa</vt:lpstr>
      <vt:lpstr>SECOP</vt:lpstr>
      <vt:lpstr>Sector</vt:lpstr>
      <vt:lpstr>tipo</vt:lpstr>
      <vt:lpstr>vacio</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jsuacad</dc:creator>
  <cp:lastModifiedBy>Sumapaz</cp:lastModifiedBy>
  <dcterms:created xsi:type="dcterms:W3CDTF">2019-07-31T19:12:15Z</dcterms:created>
  <dcterms:modified xsi:type="dcterms:W3CDTF">2022-03-10T15:02:47Z</dcterms:modified>
</cp:coreProperties>
</file>