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gobiernobogota-my.sharepoint.com/personal/yamile_espinosa_gobiernobogota_gov_co/Documents/VIGENCIA 2022/PLANES DE GESTION 2022/Alcaldias Locales/20_Sumapaz/"/>
    </mc:Choice>
  </mc:AlternateContent>
  <xr:revisionPtr revIDLastSave="150" documentId="13_ncr:1_{2187219E-3827-44A7-BB5B-BD397DF85031}" xr6:coauthVersionLast="47" xr6:coauthVersionMax="47" xr10:uidLastSave="{7283A2F0-0B60-4CB1-9122-8EECF830DA06}"/>
  <bookViews>
    <workbookView xWindow="-120" yWindow="-120" windowWidth="29040" windowHeight="15840" xr2:uid="{A2F85664-4A27-4D3D-88FC-9F8B3325025C}"/>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25" i="1" l="1"/>
  <c r="AS25" i="1"/>
  <c r="AR26" i="1"/>
  <c r="AS26" i="1"/>
  <c r="AR27" i="1"/>
  <c r="AS27" i="1"/>
  <c r="AR28" i="1"/>
  <c r="AS28" i="1"/>
  <c r="AS29" i="1"/>
  <c r="Y25" i="1"/>
  <c r="Y26" i="1"/>
  <c r="Y27" i="1"/>
  <c r="Y28" i="1"/>
  <c r="Y29" i="1"/>
  <c r="X23" i="1"/>
  <c r="AS35" i="1"/>
  <c r="AS34" i="1"/>
  <c r="AS33" i="1"/>
  <c r="AS32" i="1"/>
  <c r="AS31" i="1"/>
  <c r="AS36" i="1" s="1"/>
  <c r="AS37" i="1" s="1"/>
  <c r="AS30" i="1"/>
  <c r="AR24" i="1"/>
  <c r="AS24" i="1"/>
  <c r="AR23" i="1"/>
  <c r="AS23" i="1"/>
  <c r="AR22" i="1"/>
  <c r="AS22" i="1"/>
  <c r="AR21" i="1"/>
  <c r="AS21" i="1"/>
  <c r="AR20" i="1"/>
  <c r="AS20" i="1"/>
  <c r="AR19" i="1"/>
  <c r="AS19" i="1"/>
  <c r="AS18" i="1"/>
  <c r="Y35" i="1"/>
  <c r="Y34" i="1"/>
  <c r="Y33" i="1"/>
  <c r="Y31" i="1"/>
  <c r="Y36" i="1" s="1"/>
  <c r="Y37" i="1" s="1"/>
  <c r="Y24" i="1"/>
  <c r="Y23" i="1"/>
  <c r="Y22" i="1"/>
  <c r="Y21" i="1"/>
  <c r="Y20" i="1"/>
  <c r="Y19" i="1"/>
  <c r="AQ35" i="1"/>
  <c r="AL35" i="1"/>
  <c r="AG35" i="1"/>
  <c r="AB35" i="1"/>
  <c r="W35" i="1"/>
  <c r="AQ34" i="1"/>
  <c r="AL34" i="1"/>
  <c r="AG34" i="1"/>
  <c r="AB34" i="1"/>
  <c r="W34" i="1"/>
  <c r="AQ33" i="1"/>
  <c r="AL33" i="1"/>
  <c r="AG33" i="1"/>
  <c r="AB33" i="1"/>
  <c r="W33" i="1"/>
  <c r="AQ32" i="1"/>
  <c r="AL32" i="1"/>
  <c r="AG32" i="1"/>
  <c r="AB32" i="1"/>
  <c r="W32" i="1"/>
  <c r="AQ31" i="1"/>
  <c r="AL31" i="1"/>
  <c r="AG31" i="1"/>
  <c r="AB31" i="1"/>
  <c r="W31" i="1"/>
  <c r="AQ30" i="1"/>
  <c r="AL30" i="1"/>
  <c r="AG30" i="1"/>
  <c r="AB30" i="1"/>
  <c r="W30" i="1"/>
  <c r="W28" i="1"/>
  <c r="P26" i="1"/>
  <c r="P28" i="1"/>
  <c r="AQ28" i="1"/>
  <c r="P27" i="1"/>
  <c r="AQ27" i="1"/>
  <c r="AQ26" i="1"/>
  <c r="AN36" i="1"/>
  <c r="AI36" i="1"/>
  <c r="AD36" i="1"/>
  <c r="AL28" i="1"/>
  <c r="AN28" i="1"/>
  <c r="AG28" i="1"/>
  <c r="AI28" i="1"/>
  <c r="AB28" i="1"/>
  <c r="AD28" i="1"/>
  <c r="AL27" i="1"/>
  <c r="AN27" i="1"/>
  <c r="AG27" i="1"/>
  <c r="AI27" i="1"/>
  <c r="AB27" i="1"/>
  <c r="AD27" i="1"/>
  <c r="W27" i="1"/>
  <c r="AL26" i="1"/>
  <c r="AN26" i="1"/>
  <c r="AG26" i="1"/>
  <c r="AI26" i="1"/>
  <c r="AB26" i="1"/>
  <c r="AD26" i="1"/>
  <c r="W26" i="1"/>
  <c r="AL25" i="1"/>
  <c r="AN25" i="1"/>
  <c r="AG25" i="1"/>
  <c r="AI25" i="1"/>
  <c r="AB25" i="1"/>
  <c r="AD25" i="1"/>
  <c r="W25" i="1"/>
  <c r="P25" i="1"/>
  <c r="AQ25" i="1"/>
  <c r="AL24" i="1"/>
  <c r="AN24" i="1"/>
  <c r="AG24" i="1"/>
  <c r="AI24" i="1"/>
  <c r="AB24" i="1"/>
  <c r="AD24" i="1"/>
  <c r="W24" i="1"/>
  <c r="P24" i="1"/>
  <c r="AQ24" i="1"/>
  <c r="AL23" i="1"/>
  <c r="AN23" i="1"/>
  <c r="AG23" i="1"/>
  <c r="AI23" i="1"/>
  <c r="AB23" i="1"/>
  <c r="AD23" i="1"/>
  <c r="W23" i="1"/>
  <c r="P23" i="1"/>
  <c r="AQ23" i="1"/>
  <c r="AL22" i="1"/>
  <c r="AN22" i="1"/>
  <c r="AG22" i="1"/>
  <c r="AI22" i="1"/>
  <c r="AB22" i="1"/>
  <c r="AD22" i="1"/>
  <c r="W22" i="1"/>
  <c r="P22" i="1"/>
  <c r="AQ22" i="1"/>
  <c r="AL21" i="1"/>
  <c r="AN21" i="1"/>
  <c r="AG21" i="1"/>
  <c r="AI21" i="1"/>
  <c r="AB21" i="1"/>
  <c r="AD21" i="1"/>
  <c r="W21" i="1"/>
  <c r="P21" i="1"/>
  <c r="AQ21" i="1"/>
  <c r="AL20" i="1"/>
  <c r="AN20" i="1"/>
  <c r="AG20" i="1"/>
  <c r="AI20" i="1"/>
  <c r="AB20" i="1"/>
  <c r="AD20" i="1"/>
  <c r="W20" i="1"/>
  <c r="P20" i="1"/>
  <c r="AQ20" i="1"/>
  <c r="AL19" i="1"/>
  <c r="AN19" i="1"/>
  <c r="AG19" i="1"/>
  <c r="AI19" i="1"/>
  <c r="AB19" i="1"/>
  <c r="AD19" i="1"/>
  <c r="W19" i="1"/>
  <c r="P19" i="1"/>
  <c r="AQ19" i="1"/>
  <c r="AL18" i="1"/>
  <c r="AN18" i="1"/>
  <c r="AG18" i="1"/>
  <c r="AI18" i="1"/>
  <c r="AB18" i="1"/>
  <c r="AD18" i="1"/>
  <c r="P18" i="1"/>
  <c r="AQ18" i="1"/>
  <c r="AD29" i="1"/>
  <c r="AD37" i="1"/>
  <c r="AI29" i="1"/>
  <c r="AI37" i="1"/>
  <c r="AN29" i="1"/>
  <c r="AN37" i="1"/>
</calcChain>
</file>

<file path=xl/sharedStrings.xml><?xml version="1.0" encoding="utf-8"?>
<sst xmlns="http://schemas.openxmlformats.org/spreadsheetml/2006/main" count="396" uniqueCount="213">
  <si>
    <t>VIGENCIA DE LA PLANEACIÓN 2022</t>
  </si>
  <si>
    <t>PROCESOS ASOCIADOS</t>
  </si>
  <si>
    <t>CONTROL DE CAMBIOS</t>
  </si>
  <si>
    <t>VERSIÓN</t>
  </si>
  <si>
    <t>FECHA</t>
  </si>
  <si>
    <t>DESCRIPCIÓN DE LA MODIFICACIÓN</t>
  </si>
  <si>
    <t>PLAN ESTRATÉGICO INSTITUCIONAL</t>
  </si>
  <si>
    <t>PROCESO</t>
  </si>
  <si>
    <t>META</t>
  </si>
  <si>
    <t>INDICADOR</t>
  </si>
  <si>
    <t>RESULTADO</t>
  </si>
  <si>
    <t>SEGUIMIENTO PLANES DE GESTIÓN DEL PROCESO</t>
  </si>
  <si>
    <t>SEGUIMIENTO PLAN DE GESTIÓN DEL PROCESO</t>
  </si>
  <si>
    <t>SEGUIMIENTO PLAN GESTIÓN DEL PROCESO</t>
  </si>
  <si>
    <t xml:space="preserve">I TRIMESTRE </t>
  </si>
  <si>
    <t xml:space="preserve">II TRIMESTRE </t>
  </si>
  <si>
    <t xml:space="preserve">III TRIMESTRE </t>
  </si>
  <si>
    <t xml:space="preserve">IV TRIMESTRE </t>
  </si>
  <si>
    <t>EVALUACIÓN FINAL PLAN DE GESTIÓN</t>
  </si>
  <si>
    <t>No OE</t>
  </si>
  <si>
    <t>OBJETIVO ESTRATÉGICO</t>
  </si>
  <si>
    <t>No. Meta</t>
  </si>
  <si>
    <t>META PLAN DE GESTIÓN VIGENCIA</t>
  </si>
  <si>
    <t>TIPO DE META</t>
  </si>
  <si>
    <t>NOMBRE DEL INDICADOR</t>
  </si>
  <si>
    <t>FORMULA INDICADOR</t>
  </si>
  <si>
    <t>LÍNEA BASE</t>
  </si>
  <si>
    <t>TIPO DE PROGRAMACIÓN</t>
  </si>
  <si>
    <t>UNIDAD DE MEDIDA</t>
  </si>
  <si>
    <t>I TRIMESTRE</t>
  </si>
  <si>
    <t>II TRIMESTRE</t>
  </si>
  <si>
    <t>III TRIMESTRE</t>
  </si>
  <si>
    <t>IV TRIMESTRE</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</si>
  <si>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</si>
  <si>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</si>
  <si>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</si>
  <si>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</si>
  <si>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</si>
  <si>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</si>
  <si>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</si>
  <si>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</si>
  <si>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</si>
  <si>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</si>
  <si>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MEDIO DE VERIFICACIÓN</t>
  </si>
  <si>
    <t>SUMATORIA DE LO EJECUTADO EN CADA TRIMESTRE</t>
  </si>
  <si>
    <t>RESULTADO NUMÉRICO DE LA MEDICIÓN ANUAL</t>
  </si>
  <si>
    <t>ANÁLISIS DE RESULTADO</t>
  </si>
  <si>
    <t>Realizar acciones enfocadas al fortalecimiento de la gobernabilidad democrática local.</t>
  </si>
  <si>
    <t>Gestión Pública Territorial Local</t>
  </si>
  <si>
    <t>Retadora (Mejora)</t>
  </si>
  <si>
    <t>Avance cuplimiento metas Plan de Desarrollo Local (metas entregadas).</t>
  </si>
  <si>
    <t>% Avance metas Plan de Desarrollo Local acumulado al periodo evaluado  (-)  % Avance acumulado m etas entregadas Plan de Desarrollo Local al 31 de diciembre de 2021. (metas entregadas)</t>
  </si>
  <si>
    <t>Creciente</t>
  </si>
  <si>
    <t>Porcentaje</t>
  </si>
  <si>
    <t xml:space="preserve">Efectividad </t>
  </si>
  <si>
    <t>Reporte trimestral de avance del Plan de Desarrollo Local - PDL</t>
  </si>
  <si>
    <t>MUSI</t>
  </si>
  <si>
    <t>Alcaldía Local - Área de Gestión del Desarrollo, Adminsitrativa y Financiera</t>
  </si>
  <si>
    <t>Matriz MUSI</t>
  </si>
  <si>
    <t>Dirección para la Gestión del Desarrollo Local</t>
  </si>
  <si>
    <t>Gestión Corporativa Institucional</t>
  </si>
  <si>
    <r>
      <t xml:space="preserve">Girar mínimo el </t>
    </r>
    <r>
      <rPr>
        <b/>
        <sz val="11"/>
        <color theme="1"/>
        <rFont val="Calibri Light"/>
        <family val="2"/>
      </rPr>
      <t>68%</t>
    </r>
    <r>
      <rPr>
        <sz val="11"/>
        <color theme="1"/>
        <rFont val="Calibri Light"/>
        <family val="2"/>
      </rPr>
      <t xml:space="preserve"> del presupuesto comprometido constituido como obligaciones por pagar de la vigencia 2021.</t>
    </r>
  </si>
  <si>
    <t>Porcentaje de giros acumulados de obligaciones por pagar de la vigencia 2021</t>
  </si>
  <si>
    <t>(Giros acumulados/Presupuesto comprometido constituido como obligaciones por pagar de la vigencia 2021)*100</t>
  </si>
  <si>
    <t xml:space="preserve">Eficacia </t>
  </si>
  <si>
    <t>Reporte seguimiento mensual consolidado</t>
  </si>
  <si>
    <t>BOGDATA</t>
  </si>
  <si>
    <t>Informe de ejecución presupuestal de obligaciones por pagar</t>
  </si>
  <si>
    <t>Porcentaje de giros acumulados de obligaciones por pagar de la vigencia 2020 y anteriores</t>
  </si>
  <si>
    <t>(Giros acumulados/Presupuesto comprometido constituido como obligaciones por pagar de la vigencia 2020 y anteriores)*100</t>
  </si>
  <si>
    <t>Porcentaje de compromiso del presupuesto de inversión directa de la vigencia 2021</t>
  </si>
  <si>
    <t>(Valor de RP de inversión directa de la vigencia  / Valor total del presupuesto de inversión directa de la Vigencia)*100</t>
  </si>
  <si>
    <t>Reporte de ejecución presupuestal BOGDATA</t>
  </si>
  <si>
    <t>Porcentaje de giros acumulados</t>
  </si>
  <si>
    <t>(Giros acumulados de inversión directa/Presupuesto disponible de inversión directa de la vigencia)*100</t>
  </si>
  <si>
    <t xml:space="preserve">Gestión </t>
  </si>
  <si>
    <t>Porcentaje de contratos registrados en SIPSE Local</t>
  </si>
  <si>
    <t>(Número de contratos registrados en SIPSE Local /Número de contratos publicados en la plataforma SECOP I y II)*100%</t>
  </si>
  <si>
    <t>Constante</t>
  </si>
  <si>
    <t>Reporte de seguimiento  consolidado</t>
  </si>
  <si>
    <t>SIPSE LOCAL y SECOP</t>
  </si>
  <si>
    <t>Reporte de seguimiento SIPSE Local y SECOP</t>
  </si>
  <si>
    <r>
      <t xml:space="preserve">Lograr que el </t>
    </r>
    <r>
      <rPr>
        <b/>
        <sz val="11"/>
        <color theme="1"/>
        <rFont val="Calibri Light"/>
        <family val="2"/>
      </rPr>
      <t>100%</t>
    </r>
    <r>
      <rPr>
        <sz val="11"/>
        <color theme="1"/>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</si>
  <si>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</si>
  <si>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SECOP en estado En ejecucion o Firmado)*100%</t>
  </si>
  <si>
    <t>SIPSE LOCAL</t>
  </si>
  <si>
    <t>Reporte de SIPSE Local</t>
  </si>
  <si>
    <r>
      <t xml:space="preserve">Registrar y actualizar al </t>
    </r>
    <r>
      <rPr>
        <b/>
        <sz val="11"/>
        <color theme="1"/>
        <rFont val="Calibri Light"/>
        <family val="2"/>
      </rPr>
      <t>100%</t>
    </r>
    <r>
      <rPr>
        <sz val="11"/>
        <color theme="1"/>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</si>
  <si>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</si>
  <si>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</si>
  <si>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Reporte de seguimiento
consolidado</t>
  </si>
  <si>
    <t>Alcaldía Local</t>
  </si>
  <si>
    <t>Inspección, Vigilancia y Control</t>
  </si>
  <si>
    <t>Resultados a 31 de diciembre de 2021</t>
  </si>
  <si>
    <t>Suma</t>
  </si>
  <si>
    <t>Alcaldía Local - Área de Gestión Policiva</t>
  </si>
  <si>
    <t>TOTAL METAS PROCESOS ALCALDÍA (80%)</t>
  </si>
  <si>
    <t>Fortalecer la gestión institucional aumentando las capacidades de la entidad para la planeación, seguimiento y ejecución de sus metas y recursos, y la gestión del talento humano.</t>
  </si>
  <si>
    <t>TOTAL PLAN DE GESTIÓN (100%)</t>
  </si>
  <si>
    <t>METODO DE VERIFICACIÓN PARA EL SEGUIMIENTO</t>
  </si>
  <si>
    <r>
      <t xml:space="preserve">Aumentar </t>
    </r>
    <r>
      <rPr>
        <b/>
        <sz val="11"/>
        <rFont val="Calibri Light"/>
        <family val="2"/>
      </rPr>
      <t xml:space="preserve">20 </t>
    </r>
    <r>
      <rPr>
        <sz val="11"/>
        <rFont val="Calibri Light"/>
        <family val="2"/>
      </rPr>
      <t>puntos porcentuales el avance de las metas del Plan de Desarrollo Local acumuladas al 30 de septiembre de 2022, con respecto al avance a 31 de diciembre de 2021 (metas entregadas).</t>
    </r>
  </si>
  <si>
    <r>
      <t>Girar mínimo el </t>
    </r>
    <r>
      <rPr>
        <b/>
        <sz val="11"/>
        <color theme="1"/>
        <rFont val="Calibri Light"/>
        <family val="2"/>
      </rPr>
      <t>65%</t>
    </r>
    <r>
      <rPr>
        <sz val="11"/>
        <color theme="1"/>
        <rFont val="Calibri Light"/>
        <family val="2"/>
      </rPr>
      <t xml:space="preserve"> del presupuesto comprometido constituido como obligaciones por pagar de la vigencia 2020 y anteriores.
</t>
    </r>
  </si>
  <si>
    <r>
      <t xml:space="preserve">Comprometer mínimo el </t>
    </r>
    <r>
      <rPr>
        <b/>
        <sz val="11"/>
        <color theme="1"/>
        <rFont val="Calibri Light"/>
        <family val="2"/>
      </rPr>
      <t>40%</t>
    </r>
    <r>
      <rPr>
        <sz val="11"/>
        <color theme="1"/>
        <rFont val="Calibri Light"/>
        <family val="2"/>
      </rPr>
      <t xml:space="preserve"> al 30 de junio y el </t>
    </r>
    <r>
      <rPr>
        <b/>
        <sz val="11"/>
        <color theme="1"/>
        <rFont val="Calibri Light"/>
        <family val="2"/>
      </rPr>
      <t>95</t>
    </r>
    <r>
      <rPr>
        <sz val="11"/>
        <color theme="1"/>
        <rFont val="Calibri Light"/>
        <family val="2"/>
      </rPr>
      <t>% al 31 de diciembre del presupuesto de inversión directa de la vigencia 2022.</t>
    </r>
  </si>
  <si>
    <r>
      <t xml:space="preserve">Girar mínimo el </t>
    </r>
    <r>
      <rPr>
        <b/>
        <sz val="11"/>
        <color rgb="FF000000"/>
        <rFont val="Calibri Light"/>
        <family val="2"/>
      </rPr>
      <t>45%</t>
    </r>
    <r>
      <rPr>
        <sz val="11"/>
        <color rgb="FF000000"/>
        <rFont val="Calibri Light"/>
        <family val="2"/>
      </rPr>
      <t> del presupuesto total  disponible de inversión directa de la vigencia.</t>
    </r>
  </si>
  <si>
    <r>
      <t xml:space="preserve">Registrar en el sistema SIPSE Local, el </t>
    </r>
    <r>
      <rPr>
        <b/>
        <sz val="11"/>
        <color theme="1"/>
        <rFont val="Calibri Light"/>
        <family val="2"/>
      </rPr>
      <t>100%</t>
    </r>
    <r>
      <rPr>
        <sz val="11"/>
        <color theme="1"/>
        <rFont val="Calibri Light"/>
        <family val="2"/>
      </rPr>
      <t xml:space="preserve"> de los contratos publicados en la plataforma SECOP I y II de la vigencia. </t>
    </r>
  </si>
  <si>
    <t>FORMULACIÓN Y SEGUIMIENTO PLANES DE GESTIÓN NIVEL LOCAL
ALCALDÍA LOCAL DE SUMAPAZ</t>
  </si>
  <si>
    <r>
      <t xml:space="preserve">Realizar </t>
    </r>
    <r>
      <rPr>
        <b/>
        <sz val="11"/>
        <color theme="1"/>
        <rFont val="Calibri Light"/>
        <family val="2"/>
        <scheme val="major"/>
      </rPr>
      <t>11</t>
    </r>
    <r>
      <rPr>
        <sz val="11"/>
        <color theme="1"/>
        <rFont val="Calibri Light"/>
        <family val="2"/>
        <scheme val="major"/>
      </rPr>
      <t xml:space="preserve"> actividades de prevención en materia de convivencia relacionadas con artículos pirotécnicos y sustancias peligrosas (socialización, sensibilización, charlas pedagógicas)</t>
    </r>
  </si>
  <si>
    <r>
      <t xml:space="preserve">Realizar </t>
    </r>
    <r>
      <rPr>
        <b/>
        <sz val="11"/>
        <color theme="1"/>
        <rFont val="Calibri Light"/>
        <family val="2"/>
        <scheme val="major"/>
      </rPr>
      <t>15</t>
    </r>
    <r>
      <rPr>
        <sz val="11"/>
        <color theme="1"/>
        <rFont val="Calibri Light"/>
        <family val="2"/>
        <scheme val="major"/>
      </rPr>
      <t xml:space="preserve"> actividades de prevención (socialización, sensibilización, charlas pedagógicas) del código nacional de policía Ley 1801 de 2016 (2018) y métodos alternativos de resolución de conflictos a los habitantes de la localidad.</t>
    </r>
  </si>
  <si>
    <r>
      <t xml:space="preserve">Realizar </t>
    </r>
    <r>
      <rPr>
        <b/>
        <sz val="11"/>
        <color theme="1"/>
        <rFont val="Calibri Light"/>
        <family val="2"/>
        <scheme val="major"/>
      </rPr>
      <t>9</t>
    </r>
    <r>
      <rPr>
        <sz val="11"/>
        <color theme="1"/>
        <rFont val="Calibri Light"/>
        <family val="2"/>
        <scheme val="major"/>
      </rPr>
      <t xml:space="preserve"> actividades de prevención (socialización, sensibilización, charlas pedagógicas, orientación personalizada) en materia de minería, medio ambiente y relación con los animales</t>
    </r>
  </si>
  <si>
    <t>Actividades de prevención en materia de convivencia</t>
  </si>
  <si>
    <t>Actividades de prevención del Código Nacional de Policía</t>
  </si>
  <si>
    <t>Actividades de prevención en materia de minería, medio ambiente y relación con los animales</t>
  </si>
  <si>
    <t>Número de actividades rde prevención en materia de convivencia realizadas</t>
  </si>
  <si>
    <t>Número de actividades de prevención del Código Nacional de Policía realizadas</t>
  </si>
  <si>
    <t>Número de actividades de prevención en materia de minería, medio ambiente y relación con los animales realizadas</t>
  </si>
  <si>
    <t>Actividades</t>
  </si>
  <si>
    <t>Actas de las actividades</t>
  </si>
  <si>
    <t>Informe de actividades</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</si>
  <si>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</si>
  <si>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</si>
  <si>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</si>
  <si>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</si>
  <si>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</si>
  <si>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</si>
  <si>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2021</t>
  </si>
  <si>
    <t xml:space="preserve">Constante </t>
  </si>
  <si>
    <t>Porcentaje de buenas prácticas ambientales implementadas</t>
  </si>
  <si>
    <t>No programada</t>
  </si>
  <si>
    <t>Resultados de medición de los criterios ambientales</t>
  </si>
  <si>
    <t>Herramienta Oficina Asesora de Planeación</t>
  </si>
  <si>
    <t>Alcaldía local</t>
  </si>
  <si>
    <t>Oficina Asesora de Planeación Institucional - Grupo de gestión ambiental</t>
  </si>
  <si>
    <t>Listas de chequeo al cumplimiento de criterios ambientales remitidos por la OAP</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</si>
  <si>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</si>
  <si>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</si>
  <si>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</si>
  <si>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</si>
  <si>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2021</t>
  </si>
  <si>
    <t>Porcentaje de planes de mejora sin vencimientos</t>
  </si>
  <si>
    <t>Reporte de acciones de mejora sin vencimiento</t>
  </si>
  <si>
    <t>MIMEC - SIG</t>
  </si>
  <si>
    <t>Oficina Asesora de Planeación Institucional - Grupo de planeación institucional y sectorial</t>
  </si>
  <si>
    <t>Reportes MIMEC - SIG remitidos por la OAP</t>
  </si>
  <si>
    <t xml:space="preserve">Comunicación Estratégica </t>
  </si>
  <si>
    <t>MT3</t>
  </si>
  <si>
    <t>Mantener el 100% de la información de la páginas Web actualizada, de acuerdo a lo establecido en la Ley 1712 de 2014</t>
  </si>
  <si>
    <t>Porcentaje de cumplimiento en la publicación de información</t>
  </si>
  <si>
    <t>(No de requisitos de la Ley 1712 de 2014 de publicación de la información en la página web cumplidos / No total de requisitos de la Ley 1712 de 2014 de publicación de la información) X 100</t>
  </si>
  <si>
    <t>Porcentaje de requisitos cumplidos</t>
  </si>
  <si>
    <t>Reporte de actualización de la información en la página web de la alcaldía local</t>
  </si>
  <si>
    <t>Página Web Alcaldía Local</t>
  </si>
  <si>
    <t>Oficina Asesora de Comunicaciones</t>
  </si>
  <si>
    <t>Revisión página Web de la alcaldía</t>
  </si>
  <si>
    <t>MT4</t>
  </si>
  <si>
    <t>Participar del 100% de las capacitaciones que se realicen en gestión de riesgos, planes de mejora y sistema de gestión institucional</t>
  </si>
  <si>
    <t>Participación en capacitaciones</t>
  </si>
  <si>
    <t>(No. de capacitaciones en las que asistió / No. de capacitaciones convocadas) X 100</t>
  </si>
  <si>
    <t xml:space="preserve">Porcentaje de participación en capacitaciones  </t>
  </si>
  <si>
    <t>Registros y/o soportes de partipación en las capacitaciones programadas</t>
  </si>
  <si>
    <t>Listado de asistencia
Video de la reunión
Presentación</t>
  </si>
  <si>
    <t>Brindar atención oportuna y de calidad a los diferentes sectores poblacionales, generando relaciones de confianza y respeto por la diferencia.</t>
  </si>
  <si>
    <t>Servicio a la Ciudadanía</t>
  </si>
  <si>
    <t>MT5</t>
  </si>
  <si>
    <t>Dar respuesta al 100% de los requerimientos ciudadanos asignados a la alcaldía local con corte a 31 de diciembre de 2021 tipificadas como Derechos de Petición registradas en el aplicativo Bogotá te Escucha y gestor documental ORFEO, según la información de seguimiento presentada por el proceso de Servicio a la Ciudadanía.</t>
  </si>
  <si>
    <t>Porcentaje de requerimientos ciudadanos con respuesta definitiva</t>
  </si>
  <si>
    <t>(No. de respuestas efectuadas / No. requerimientos instaurados antes del 31 de diciembre 2021) X 100</t>
  </si>
  <si>
    <t>Reporte de respuestas a la ciudadania</t>
  </si>
  <si>
    <t xml:space="preserve">Reporte Aplicativo BOGOTA TE ESCUCHA </t>
  </si>
  <si>
    <t>Subsecretaria de Gestión Institucional - Grupo Oficina de atención a la Ciudadanía</t>
  </si>
  <si>
    <t>Reporte Aplicativo BOGOTA TE ESCUCHA.</t>
  </si>
  <si>
    <t>MT6</t>
  </si>
  <si>
    <t>Dar respuesta al 80% de los requerimientos ciudadanos asignados a la alcaldía local ingresados en la vigencia 2022 y asignados a la Alcaldía Local de la vigencia actual tipificadas como Derechos de Petición registradas en el aplicativo Bogotá te Escucha y gestor documental ORFEO dentro de los terminos de ley, según la información de seguimiento presentada por el proceso de Servicio a la Ciudadanía.</t>
  </si>
  <si>
    <t>(No. de respuestas efectuadas / No. requerimientos instaurados en la vigencia 2022 que deben tener respuesta) X 100</t>
  </si>
  <si>
    <t>N/A</t>
  </si>
  <si>
    <t>% resultado de la Alcaldía Local al 31 de diciembre de 2021</t>
  </si>
  <si>
    <t>31 de enero 2022</t>
  </si>
  <si>
    <t>Código Formato: PLE-PIN-F018
Versión: 5
Vigencia desde: 31 de enero de 2022
Caso HOLA: 222703</t>
  </si>
  <si>
    <r>
      <t xml:space="preserve">Publicación del plan de gestión aprobado. Caso HOLA: </t>
    </r>
    <r>
      <rPr>
        <b/>
        <sz val="11"/>
        <rFont val="Calibri Light"/>
        <family val="2"/>
      </rPr>
      <t>223293</t>
    </r>
  </si>
  <si>
    <t>11 de marzo de 2022</t>
  </si>
  <si>
    <t>Gestión Pública Territorial Local
Gestión Corporativa Institucional
Inspección, Vigilancia y Control
Planeación Institucional
Comunicación Estratégica
Servicio a la Ciudadanía</t>
  </si>
  <si>
    <t xml:space="preserve">Se incluyen los procesos asociados a las metas transversales. </t>
  </si>
  <si>
    <t>31 de marzo de 2022</t>
  </si>
  <si>
    <t>Se anticipa la programación de la meta transversal No. 4 de capacitación en el sistema de gestión, pasando del II trimestre al I trimestre.</t>
  </si>
  <si>
    <t>28 de abril de 2022</t>
  </si>
  <si>
    <t>TOTAL METAS TRANSVERSALES (20%)</t>
  </si>
  <si>
    <t>No programada para el I trimestre de 2022</t>
  </si>
  <si>
    <t>No programada para el I trimestre de 2022
En este periodo no se registran datos en razón a que la información oficial de avance en las metas del Plan de Desarrollo Local aún no es publicada por la SDP que es la fuente única de esta información</t>
  </si>
  <si>
    <t>Reporte DGDL</t>
  </si>
  <si>
    <t>La alcaldía local realizó el giro acumulado de $1.823.399.186 de los $14.384.139.854 del presupuesto comprometido constituido como obligaciones por pagar de la vigencia 2021. Se logró una ejecución del 12,68%.</t>
  </si>
  <si>
    <t>La alcaldía local realizó el giro acumulado de $2.163.757.466 del presupuesto comprometido por $12.858.137.436 constituido como obligaciones por pagar de la vigencia 2020 y anteriores, lo que representa una ejecución de la meta del 16,83%.</t>
  </si>
  <si>
    <t xml:space="preserve">La alcaldía local ha comprometido $9.505.560.633 de los $43.469.682.000 constituidos como presupuesto de inversión directa de la vigencia. Se logró la ejecución del 21,87%, lo que representa un cumplimiento al 100% de lo programado para el periodo. </t>
  </si>
  <si>
    <t xml:space="preserve">La alcaldía local ha realizado del giro acumulado de $1.040.370.878 de los $43.469.682.000 constituidos como Presupuesto disponible de inversión directa de la vigencia, lo que representa una ejecución del 2,39%. Se recomienda emprender acciones para mejorar los resultados de la meta en próximas mediciones. </t>
  </si>
  <si>
    <t xml:space="preserve">La alcaldía local ha registrado 159 contratos en SIPSE Local, de los 160 contratos publicados en la plataforma SECOP I y II, lo que representa una ejecución de la meta del 99,38% para el periodo. </t>
  </si>
  <si>
    <t xml:space="preserve">La alcaldía local tiene  159 contratos registrados en SIPSE Local en estado ejecución, de los 159 contratos registrados en SECOP en estado En ejecución o Firmado, lo que representa un nivel de ejecución del 100%. </t>
  </si>
  <si>
    <t>La alcaldía local ha comprometido $9.505.560.633 de los $43.469.682.000 constituidos como presupuesto de inversión directa de la vigencia. Se logró la ejecución del 21,87%.</t>
  </si>
  <si>
    <t xml:space="preserve">La alcaldía local ha realizado del giro acumulado de $1.040.370.878 de los $43.469.682.000 constituidos como Presupuesto disponible de inversión directa de la vigencia, lo que representa una ejecución del 2,39%. </t>
  </si>
  <si>
    <t>La alcaldía local ha registrado 159 contratos en SIPSE Local, de los 160 contratos publicados en la plataforma SECOP I y II, lo que representa una ejecución acumulada del 24,84%.</t>
  </si>
  <si>
    <t xml:space="preserve">La alcaldía local tiene  159 contratos registrados en SIPSE Local en estado ejecución, de los 159 contratos registrados en SECOP en estado En ejecución o Firmado, lo que representa un nivel de ejecución acumulada del 25%. </t>
  </si>
  <si>
    <t xml:space="preserve">No programada para el I trimestre de 2022. </t>
  </si>
  <si>
    <t xml:space="preserve">La Alcaldía Local participó en la capacitación dada a los promotores de mejora, en que se trataron temas como planeación estratégica, control de documentos, riesgos, planes de mejora y otros mecanismos de planeación y control de la gestión. </t>
  </si>
  <si>
    <t>Presentación realizada y listado de asistencia TEAMS</t>
  </si>
  <si>
    <t>Reporte Subsecretaría de Gestión Institucional</t>
  </si>
  <si>
    <t>No se tienen requerimientos ciudadanos de vigencias anteriores</t>
  </si>
  <si>
    <t>Durante le primer trimetre se suscribieron 164 contratos los cuales fueron registrados en el aplicativo SIPSE y SECOP cumpliendo el 100% del registro</t>
  </si>
  <si>
    <t>Reporte SIPSE 2022</t>
  </si>
  <si>
    <t>Se da cumplimiento a la meta a través de las siguientes reuniones:
1. Reunión 09 de marzo socialización y prevención de almacenamiento y utilización de polvora corregimiento de San Juan.
2. Reunión 18 de marzo. Socialización Uso de pirotécnia, cuenca río Blanco</t>
  </si>
  <si>
    <t>Actas de reunión y socialización</t>
  </si>
  <si>
    <t>Se da cumplimiento a la meta establecida a través de la realización de las siguientes actividades:
1. Miercóles 09 de marzo métodos alternativos de resolución de conflictos veredas Raizal, Peñaliza, corregimieno de Betanía.
2. Reunión 12 de febrero 2022 vereda La Unión socialización y sensibilización mécanismos alternativos de resolución de conflictos.
3. Socialización 23 de marzo, socialización y sensibilización, charlas pedagogicas Ley 1801.</t>
  </si>
  <si>
    <t>Se da cumplimiento a la meta establecida a través de las siguientes reuniones:
1. Reunión 17 de febrero, actividad en prevención y relación con los animales corregiduria de Betania.
2. Reunión 05 de marzo, corregiduria de San Juan. tema socialización artículo 100 Ley 1801 y Ley 2111  de 2021.</t>
  </si>
  <si>
    <t xml:space="preserve">La alcaldía local atendió 21 de los 21 requerimientos ciudadanos recibidos de la vigencia 2022. La totalidad de los requerimientos registrados en la plataforma BOGOTA TE ESCUCHA se respondieron en términos de tiempo y de oportunidad en la información. </t>
  </si>
  <si>
    <t>La alcaldía local atendió 21 requerimientos ciudadanos recibidos de la vigencia 2022</t>
  </si>
  <si>
    <t xml:space="preserve">La alcaldía local tiene 12 acciones de mejora abiertas y sin vencimientos. </t>
  </si>
  <si>
    <t>Reporte MIMEC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</si>
</sst>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1"/>
      <color rgb="FF000000"/>
      <name val="Calibri Light"/>
      <family val="2"/>
    </font>
    <font>
      <sz val="11"/>
      <color rgb="FF000000"/>
      <name val="Calibri Light"/>
      <family val="2"/>
    </font>
    <font>
      <sz val="11"/>
      <color theme="1"/>
      <name val="Calibri Light"/>
      <family val="2"/>
      <scheme val="major"/>
    </font>
    <font>
      <sz val="9"/>
      <color rgb="FF323130"/>
      <name val="Segoe UI"/>
      <family val="2"/>
    </font>
    <font>
      <sz val="11"/>
      <name val="Calibri Light"/>
      <family val="2"/>
    </font>
    <font>
      <b/>
      <sz val="11"/>
      <name val="Calibri Light"/>
      <family val="2"/>
    </font>
    <font>
      <sz val="11"/>
      <color theme="1"/>
      <name val="Calibri Light"/>
      <family val="2"/>
    </font>
    <font>
      <b/>
      <sz val="11"/>
      <color theme="1"/>
      <name val="Calibri Light"/>
      <family val="2"/>
    </font>
    <font>
      <sz val="11"/>
      <name val="Calibri Light"/>
      <family val="2"/>
      <scheme val="major"/>
    </font>
    <font>
      <b/>
      <sz val="12"/>
      <color rgb="FF000000"/>
      <name val="Calibri Light"/>
      <family val="2"/>
    </font>
    <font>
      <sz val="11"/>
      <color rgb="FF0070C0"/>
      <name val="Calibri Light"/>
      <family val="2"/>
      <scheme val="major"/>
    </font>
    <font>
      <sz val="11"/>
      <color rgb="FF0070C0"/>
      <name val="Calibri Light"/>
      <family val="2"/>
    </font>
    <font>
      <b/>
      <sz val="12"/>
      <color rgb="FF0070C0"/>
      <name val="Calibri Light"/>
      <family val="2"/>
      <scheme val="major"/>
    </font>
    <font>
      <b/>
      <sz val="12"/>
      <color rgb="FF0070C0"/>
      <name val="Calibri Light"/>
      <family val="2"/>
    </font>
    <font>
      <b/>
      <sz val="14"/>
      <color rgb="FF000000"/>
      <name val="Calibri Light"/>
      <family val="2"/>
    </font>
    <font>
      <sz val="14"/>
      <color rgb="FF000000"/>
      <name val="Calibri Light"/>
      <family val="2"/>
    </font>
    <font>
      <b/>
      <sz val="11"/>
      <color theme="1"/>
      <name val="Calibri Light"/>
      <family val="2"/>
      <scheme val="major"/>
    </font>
    <font>
      <sz val="12"/>
      <color rgb="FF000000"/>
      <name val="Calibri Light"/>
      <family val="2"/>
    </font>
    <font>
      <sz val="12"/>
      <color rgb="FF0070C0"/>
      <name val="Calibri Light"/>
      <family val="2"/>
      <scheme val="major"/>
    </font>
    <font>
      <sz val="12"/>
      <color rgb="FF0070C0"/>
      <name val="Calibri Light"/>
      <family val="2"/>
    </font>
    <font>
      <sz val="14"/>
      <color rgb="FF0070C0"/>
      <name val="Calibri Light"/>
      <family val="2"/>
      <scheme val="major"/>
    </font>
    <font>
      <b/>
      <sz val="14"/>
      <color rgb="FF0070C0"/>
      <name val="Calibri Light"/>
      <family val="2"/>
      <scheme val="major"/>
    </font>
  </fonts>
  <fills count="11">
    <fill>
      <patternFill patternType="none"/>
    </fill>
    <fill>
      <patternFill patternType="gray125"/>
    </fill>
    <fill>
      <patternFill patternType="solid">
        <fgColor theme="0"/>
        <bgColor indexed="64"/>
      </patternFill>
    </fill>
    <fill>
      <patternFill patternType="solid">
        <fgColor rgb="FFFFF2CC"/>
        <bgColor rgb="FF000000"/>
      </patternFill>
    </fill>
    <fill>
      <patternFill patternType="solid">
        <fgColor theme="7" tint="0.59999389629810485"/>
        <bgColor rgb="FF000000"/>
      </patternFill>
    </fill>
    <fill>
      <patternFill patternType="solid">
        <fgColor theme="7" tint="0.79998168889431442"/>
        <bgColor rgb="FF000000"/>
      </patternFill>
    </fill>
    <fill>
      <patternFill patternType="solid">
        <fgColor rgb="FFB4C6E7"/>
        <bgColor rgb="FF000000"/>
      </patternFill>
    </fill>
    <fill>
      <patternFill patternType="solid">
        <fgColor theme="4" tint="0.39997558519241921"/>
        <bgColor rgb="FF000000"/>
      </patternFill>
    </fill>
    <fill>
      <patternFill patternType="solid">
        <fgColor theme="4" tint="0.59999389629810485"/>
        <bgColor rgb="FF000000"/>
      </patternFill>
    </fill>
    <fill>
      <patternFill patternType="solid">
        <fgColor rgb="FFC6E0B4"/>
        <bgColor rgb="FF000000"/>
      </patternFill>
    </fill>
    <fill>
      <patternFill patternType="solid">
        <fgColor rgb="FFFFE699"/>
        <bgColor rgb="FF000000"/>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299">
    <xf numFmtId="0" fontId="0" fillId="0" borderId="0" xfId="0"/>
    <xf numFmtId="0" fontId="3" fillId="0" borderId="0" xfId="0" applyFont="1" applyAlignment="1">
      <alignment wrapText="1"/>
    </xf>
    <xf numFmtId="0" fontId="4" fillId="0" borderId="0" xfId="0" applyFont="1" applyAlignment="1">
      <alignment wrapText="1"/>
    </xf>
    <xf numFmtId="0" fontId="4" fillId="0" borderId="0" xfId="0" applyFont="1" applyAlignment="1">
      <alignment vertical="center" wrapText="1"/>
    </xf>
    <xf numFmtId="0" fontId="3" fillId="0" borderId="0" xfId="0" applyFont="1" applyAlignment="1">
      <alignment vertical="center" wrapText="1"/>
    </xf>
    <xf numFmtId="0" fontId="5" fillId="0" borderId="0" xfId="0" applyFont="1"/>
    <xf numFmtId="0" fontId="2" fillId="3" borderId="12" xfId="0" applyFont="1" applyFill="1" applyBorder="1" applyAlignment="1">
      <alignment horizontal="center" wrapText="1"/>
    </xf>
    <xf numFmtId="0" fontId="3" fillId="0" borderId="12" xfId="0" applyFont="1" applyBorder="1" applyAlignment="1">
      <alignment horizontal="center" wrapText="1"/>
    </xf>
    <xf numFmtId="0" fontId="3" fillId="0" borderId="24" xfId="0" applyFont="1" applyBorder="1" applyAlignment="1">
      <alignment wrapText="1"/>
    </xf>
    <xf numFmtId="0" fontId="4" fillId="0" borderId="0" xfId="0" applyFont="1" applyAlignment="1">
      <alignment horizontal="left" vertical="top" wrapText="1"/>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6" borderId="37" xfId="0" applyFont="1" applyFill="1" applyBorder="1" applyAlignment="1">
      <alignment horizontal="center" vertical="center" wrapText="1"/>
    </xf>
    <xf numFmtId="0" fontId="2" fillId="6" borderId="35" xfId="0" applyFont="1" applyFill="1" applyBorder="1" applyAlignment="1">
      <alignment horizontal="center" vertical="center" wrapText="1"/>
    </xf>
    <xf numFmtId="0" fontId="2" fillId="7" borderId="34"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2" fillId="7" borderId="38" xfId="0" applyFont="1" applyFill="1" applyBorder="1" applyAlignment="1">
      <alignment horizontal="center" vertical="center" wrapText="1"/>
    </xf>
    <xf numFmtId="0" fontId="2" fillId="8" borderId="34" xfId="0" applyFont="1" applyFill="1" applyBorder="1" applyAlignment="1">
      <alignment horizontal="center" vertical="center" wrapText="1"/>
    </xf>
    <xf numFmtId="0" fontId="2" fillId="8" borderId="35" xfId="0" applyFont="1" applyFill="1" applyBorder="1" applyAlignment="1">
      <alignment horizontal="center" vertical="center" wrapText="1"/>
    </xf>
    <xf numFmtId="0" fontId="2" fillId="8" borderId="38" xfId="0" applyFont="1" applyFill="1" applyBorder="1" applyAlignment="1">
      <alignment horizontal="center" vertical="center" wrapText="1"/>
    </xf>
    <xf numFmtId="0" fontId="2" fillId="9" borderId="37" xfId="0" applyFont="1" applyFill="1" applyBorder="1" applyAlignment="1">
      <alignment horizontal="center" vertical="center" wrapText="1"/>
    </xf>
    <xf numFmtId="0" fontId="2" fillId="9" borderId="35" xfId="0" applyFont="1" applyFill="1" applyBorder="1" applyAlignment="1">
      <alignment horizontal="center" vertical="center" wrapText="1"/>
    </xf>
    <xf numFmtId="0" fontId="12" fillId="0" borderId="0" xfId="0" applyFont="1" applyAlignment="1">
      <alignment wrapText="1"/>
    </xf>
    <xf numFmtId="0" fontId="13" fillId="0" borderId="31" xfId="0" applyFont="1" applyBorder="1" applyAlignment="1">
      <alignment horizontal="center" vertical="center" wrapText="1"/>
    </xf>
    <xf numFmtId="0" fontId="13" fillId="0" borderId="31" xfId="0" applyFont="1" applyBorder="1" applyAlignment="1">
      <alignment horizontal="left" vertical="center" wrapText="1"/>
    </xf>
    <xf numFmtId="0" fontId="13" fillId="0" borderId="51" xfId="0" applyFont="1" applyBorder="1" applyAlignment="1">
      <alignment horizontal="center" vertical="center" wrapText="1"/>
    </xf>
    <xf numFmtId="0" fontId="13" fillId="0" borderId="42" xfId="0" applyFont="1" applyBorder="1" applyAlignment="1">
      <alignment horizontal="left" vertical="center" wrapText="1"/>
    </xf>
    <xf numFmtId="0" fontId="13" fillId="0" borderId="8" xfId="0" applyFont="1" applyBorder="1" applyAlignment="1">
      <alignment horizontal="left" vertical="center" wrapText="1"/>
    </xf>
    <xf numFmtId="0" fontId="13" fillId="0" borderId="6" xfId="0" applyFont="1" applyBorder="1" applyAlignment="1">
      <alignment horizontal="left" vertical="center" wrapText="1"/>
    </xf>
    <xf numFmtId="0" fontId="13" fillId="0" borderId="32" xfId="0" applyFont="1" applyBorder="1" applyAlignment="1">
      <alignment horizontal="left" vertical="center" wrapText="1"/>
    </xf>
    <xf numFmtId="0" fontId="13" fillId="0" borderId="3" xfId="0" applyFont="1" applyBorder="1" applyAlignment="1">
      <alignment horizontal="center" vertical="center" wrapText="1"/>
    </xf>
    <xf numFmtId="0" fontId="13" fillId="0" borderId="52" xfId="0" applyFont="1" applyBorder="1" applyAlignment="1">
      <alignment horizontal="center" vertical="center" wrapText="1"/>
    </xf>
    <xf numFmtId="0" fontId="13" fillId="0" borderId="24" xfId="0" applyFont="1" applyBorder="1" applyAlignment="1">
      <alignment wrapText="1"/>
    </xf>
    <xf numFmtId="0" fontId="14" fillId="0" borderId="0" xfId="0" applyFont="1" applyAlignment="1">
      <alignment wrapText="1"/>
    </xf>
    <xf numFmtId="0" fontId="13" fillId="0" borderId="12" xfId="0" applyFont="1" applyBorder="1" applyAlignment="1">
      <alignment horizontal="center" vertical="center" wrapText="1"/>
    </xf>
    <xf numFmtId="0" fontId="13" fillId="0" borderId="12" xfId="0" applyFont="1" applyBorder="1" applyAlignment="1">
      <alignment horizontal="left" vertical="center" wrapText="1"/>
    </xf>
    <xf numFmtId="0" fontId="13" fillId="0" borderId="41" xfId="0" applyFont="1" applyBorder="1" applyAlignment="1">
      <alignment horizontal="left" vertical="center" wrapText="1"/>
    </xf>
    <xf numFmtId="0" fontId="13" fillId="0" borderId="11" xfId="0" applyFont="1" applyBorder="1" applyAlignment="1">
      <alignment horizontal="left" vertical="center" wrapText="1"/>
    </xf>
    <xf numFmtId="0" fontId="13" fillId="0" borderId="38" xfId="0" applyFont="1" applyBorder="1" applyAlignment="1">
      <alignment horizontal="left" vertical="center" wrapText="1"/>
    </xf>
    <xf numFmtId="0" fontId="3" fillId="0" borderId="0" xfId="0" applyFont="1" applyAlignment="1">
      <alignment horizontal="center" wrapText="1"/>
    </xf>
    <xf numFmtId="2" fontId="3" fillId="0" borderId="0" xfId="0" applyNumberFormat="1" applyFont="1" applyAlignment="1">
      <alignment wrapText="1"/>
    </xf>
    <xf numFmtId="0" fontId="11" fillId="3" borderId="47" xfId="0" applyFont="1" applyFill="1" applyBorder="1" applyAlignment="1">
      <alignment wrapText="1"/>
    </xf>
    <xf numFmtId="0" fontId="11" fillId="3" borderId="45" xfId="0" applyFont="1" applyFill="1" applyBorder="1" applyAlignment="1">
      <alignment wrapText="1"/>
    </xf>
    <xf numFmtId="0" fontId="11" fillId="3" borderId="48" xfId="0" applyFont="1" applyFill="1" applyBorder="1" applyAlignment="1">
      <alignment wrapText="1"/>
    </xf>
    <xf numFmtId="0" fontId="16" fillId="0" borderId="13" xfId="0" applyFont="1" applyBorder="1" applyAlignment="1">
      <alignment wrapText="1"/>
    </xf>
    <xf numFmtId="0" fontId="16" fillId="0" borderId="17" xfId="0" applyFont="1" applyBorder="1" applyAlignment="1">
      <alignment wrapText="1"/>
    </xf>
    <xf numFmtId="0" fontId="16" fillId="0" borderId="19" xfId="0" applyFont="1" applyBorder="1" applyAlignment="1">
      <alignment wrapText="1"/>
    </xf>
    <xf numFmtId="0" fontId="15" fillId="3" borderId="47" xfId="0" applyFont="1" applyFill="1" applyBorder="1" applyAlignment="1">
      <alignment wrapText="1"/>
    </xf>
    <xf numFmtId="0" fontId="15" fillId="3" borderId="45" xfId="0" applyFont="1" applyFill="1" applyBorder="1" applyAlignment="1">
      <alignment wrapText="1"/>
    </xf>
    <xf numFmtId="0" fontId="15" fillId="3" borderId="48" xfId="0" applyFont="1" applyFill="1" applyBorder="1" applyAlignment="1">
      <alignment wrapText="1"/>
    </xf>
    <xf numFmtId="0" fontId="3" fillId="2" borderId="40" xfId="0" applyFont="1" applyFill="1" applyBorder="1" applyAlignment="1">
      <alignment horizontal="center" vertical="center" wrapText="1"/>
    </xf>
    <xf numFmtId="0" fontId="3" fillId="2" borderId="31" xfId="0" applyFont="1" applyFill="1" applyBorder="1" applyAlignment="1">
      <alignment horizontal="left" vertical="center" wrapText="1"/>
    </xf>
    <xf numFmtId="9" fontId="3" fillId="2" borderId="31" xfId="0" applyNumberFormat="1" applyFont="1" applyFill="1" applyBorder="1" applyAlignment="1">
      <alignment horizontal="center" vertical="center" wrapText="1"/>
    </xf>
    <xf numFmtId="0" fontId="3" fillId="2" borderId="31"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3"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2" borderId="12" xfId="0" applyFont="1" applyFill="1" applyBorder="1" applyAlignment="1">
      <alignment horizontal="left" vertical="top" wrapText="1"/>
    </xf>
    <xf numFmtId="10" fontId="3" fillId="2" borderId="12" xfId="0" applyNumberFormat="1" applyFont="1" applyFill="1" applyBorder="1" applyAlignment="1">
      <alignment horizontal="center" vertical="center" wrapText="1"/>
    </xf>
    <xf numFmtId="9" fontId="3" fillId="2" borderId="12" xfId="1" applyFont="1" applyFill="1" applyBorder="1" applyAlignment="1">
      <alignment horizontal="center" vertical="center" wrapText="1"/>
    </xf>
    <xf numFmtId="0" fontId="3" fillId="2" borderId="41"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54" xfId="0" applyFont="1" applyFill="1" applyBorder="1" applyAlignment="1">
      <alignment horizontal="left" vertical="center" wrapText="1"/>
    </xf>
    <xf numFmtId="0" fontId="3" fillId="2" borderId="42" xfId="0" applyFont="1" applyFill="1" applyBorder="1" applyAlignment="1">
      <alignment horizontal="left" vertical="center" wrapText="1"/>
    </xf>
    <xf numFmtId="9" fontId="3" fillId="2" borderId="8" xfId="0" applyNumberFormat="1" applyFont="1" applyFill="1" applyBorder="1" applyAlignment="1">
      <alignment horizontal="center" vertical="center" wrapText="1"/>
    </xf>
    <xf numFmtId="9" fontId="3" fillId="2" borderId="31" xfId="1"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24" xfId="0" applyFont="1" applyFill="1" applyBorder="1" applyAlignment="1">
      <alignment horizontal="left" vertical="top" wrapText="1"/>
    </xf>
    <xf numFmtId="0" fontId="4" fillId="2" borderId="0" xfId="0" applyFont="1" applyFill="1" applyAlignment="1">
      <alignment horizontal="left" vertical="top" wrapText="1"/>
    </xf>
    <xf numFmtId="0" fontId="3" fillId="2" borderId="43" xfId="0" applyFont="1" applyFill="1" applyBorder="1" applyAlignment="1">
      <alignment horizontal="center" vertical="center" wrapText="1"/>
    </xf>
    <xf numFmtId="0" fontId="8" fillId="2" borderId="12" xfId="0" applyFont="1" applyFill="1" applyBorder="1" applyAlignment="1" applyProtection="1">
      <alignment horizontal="left" vertical="center" wrapText="1"/>
      <protection hidden="1"/>
    </xf>
    <xf numFmtId="9" fontId="8" fillId="2" borderId="12" xfId="0" applyNumberFormat="1" applyFont="1" applyFill="1" applyBorder="1" applyAlignment="1" applyProtection="1">
      <alignment horizontal="center" vertical="center" wrapText="1"/>
      <protection hidden="1"/>
    </xf>
    <xf numFmtId="0" fontId="8" fillId="2" borderId="12" xfId="0" applyFont="1" applyFill="1" applyBorder="1" applyAlignment="1" applyProtection="1">
      <alignment horizontal="center" vertical="center" wrapText="1"/>
      <protection hidden="1"/>
    </xf>
    <xf numFmtId="9" fontId="8" fillId="2" borderId="12" xfId="0" applyNumberFormat="1" applyFont="1" applyFill="1" applyBorder="1" applyAlignment="1">
      <alignment horizontal="center" vertical="center" wrapText="1"/>
    </xf>
    <xf numFmtId="9" fontId="8" fillId="2" borderId="12" xfId="1" applyFont="1" applyFill="1" applyBorder="1" applyAlignment="1">
      <alignment horizontal="center" vertical="center" wrapText="1"/>
    </xf>
    <xf numFmtId="9" fontId="3" fillId="2" borderId="12" xfId="0" applyNumberFormat="1" applyFont="1" applyFill="1" applyBorder="1" applyAlignment="1">
      <alignment horizontal="center" vertical="center" wrapText="1"/>
    </xf>
    <xf numFmtId="0" fontId="8" fillId="2" borderId="41" xfId="0" applyFont="1" applyFill="1" applyBorder="1" applyAlignment="1" applyProtection="1">
      <alignment horizontal="left" vertical="center" wrapText="1"/>
      <protection hidden="1"/>
    </xf>
    <xf numFmtId="0" fontId="8" fillId="2" borderId="11" xfId="0" applyFont="1" applyFill="1" applyBorder="1" applyAlignment="1" applyProtection="1">
      <alignment horizontal="left" vertical="center" wrapText="1"/>
      <protection hidden="1"/>
    </xf>
    <xf numFmtId="0" fontId="8" fillId="2" borderId="12" xfId="0" applyFont="1" applyFill="1" applyBorder="1" applyAlignment="1">
      <alignment horizontal="left" vertical="center" wrapText="1"/>
    </xf>
    <xf numFmtId="0" fontId="3" fillId="2" borderId="41" xfId="0" applyFont="1" applyFill="1" applyBorder="1" applyAlignment="1">
      <alignment horizontal="center" vertical="center" wrapText="1"/>
    </xf>
    <xf numFmtId="10" fontId="8" fillId="2" borderId="12" xfId="0" applyNumberFormat="1" applyFont="1" applyFill="1" applyBorder="1" applyAlignment="1" applyProtection="1">
      <alignment horizontal="center" vertical="center" wrapText="1"/>
      <protection hidden="1"/>
    </xf>
    <xf numFmtId="0" fontId="6" fillId="2" borderId="41" xfId="0" applyFont="1" applyFill="1" applyBorder="1" applyAlignment="1" applyProtection="1">
      <alignment horizontal="left" vertical="center" wrapText="1"/>
      <protection hidden="1"/>
    </xf>
    <xf numFmtId="0" fontId="6" fillId="2" borderId="12" xfId="0" applyFont="1" applyFill="1" applyBorder="1" applyAlignment="1" applyProtection="1">
      <alignment horizontal="left" vertical="center" wrapText="1"/>
      <protection hidden="1"/>
    </xf>
    <xf numFmtId="0" fontId="6" fillId="2" borderId="11" xfId="0" applyFont="1" applyFill="1" applyBorder="1" applyAlignment="1" applyProtection="1">
      <alignment horizontal="left" vertical="center" wrapText="1"/>
      <protection hidden="1"/>
    </xf>
    <xf numFmtId="0" fontId="4" fillId="2" borderId="12" xfId="0" applyFont="1" applyFill="1" applyBorder="1" applyAlignment="1" applyProtection="1">
      <alignment horizontal="left" vertical="center" wrapText="1"/>
      <protection hidden="1"/>
    </xf>
    <xf numFmtId="0" fontId="4" fillId="2" borderId="12" xfId="0" applyFont="1" applyFill="1" applyBorder="1" applyAlignment="1" applyProtection="1">
      <alignment horizontal="center" vertical="center" wrapText="1"/>
      <protection hidden="1"/>
    </xf>
    <xf numFmtId="1" fontId="3" fillId="2" borderId="12" xfId="0" applyNumberFormat="1" applyFont="1" applyFill="1" applyBorder="1" applyAlignment="1">
      <alignment horizontal="center" vertical="center" wrapText="1"/>
    </xf>
    <xf numFmtId="0" fontId="4" fillId="2" borderId="41" xfId="0" applyFont="1" applyFill="1" applyBorder="1" applyAlignment="1" applyProtection="1">
      <alignment horizontal="left" vertical="center" wrapText="1"/>
      <protection hidden="1"/>
    </xf>
    <xf numFmtId="0" fontId="10" fillId="2" borderId="11" xfId="0" applyFont="1" applyFill="1" applyBorder="1" applyAlignment="1" applyProtection="1">
      <alignment horizontal="left" vertical="center" wrapText="1"/>
      <protection hidden="1"/>
    </xf>
    <xf numFmtId="0" fontId="4" fillId="2" borderId="12" xfId="0" applyFont="1" applyFill="1" applyBorder="1" applyAlignment="1">
      <alignment horizontal="left" vertical="center" wrapText="1"/>
    </xf>
    <xf numFmtId="0" fontId="10" fillId="2" borderId="41" xfId="0" applyFont="1" applyFill="1" applyBorder="1" applyAlignment="1" applyProtection="1">
      <alignment horizontal="left" vertical="center" wrapText="1"/>
      <protection hidden="1"/>
    </xf>
    <xf numFmtId="1" fontId="3" fillId="2" borderId="8" xfId="0" applyNumberFormat="1" applyFont="1" applyFill="1" applyBorder="1" applyAlignment="1">
      <alignment horizontal="center" vertical="center" wrapText="1"/>
    </xf>
    <xf numFmtId="9" fontId="13" fillId="0" borderId="31" xfId="0" applyNumberFormat="1" applyFont="1" applyBorder="1" applyAlignment="1">
      <alignment horizontal="left" vertical="center" wrapText="1"/>
    </xf>
    <xf numFmtId="9" fontId="13" fillId="0" borderId="51" xfId="1" applyFont="1" applyBorder="1" applyAlignment="1">
      <alignment horizontal="center" vertical="center" wrapText="1"/>
    </xf>
    <xf numFmtId="9" fontId="13" fillId="0" borderId="1" xfId="1" applyFont="1" applyBorder="1" applyAlignment="1">
      <alignment horizontal="center" vertical="center" wrapText="1"/>
    </xf>
    <xf numFmtId="9" fontId="13" fillId="0" borderId="3" xfId="0" applyNumberFormat="1" applyFont="1" applyBorder="1" applyAlignment="1">
      <alignment horizontal="center" vertical="center" wrapText="1"/>
    </xf>
    <xf numFmtId="164" fontId="13" fillId="0" borderId="3" xfId="1" applyNumberFormat="1" applyFont="1" applyBorder="1" applyAlignment="1">
      <alignment horizontal="center" vertical="center" wrapText="1"/>
    </xf>
    <xf numFmtId="9" fontId="13" fillId="0" borderId="3" xfId="1" applyFont="1" applyBorder="1" applyAlignment="1">
      <alignment horizontal="center" vertical="center" wrapText="1"/>
    </xf>
    <xf numFmtId="0" fontId="13" fillId="0" borderId="52" xfId="0" applyFont="1" applyBorder="1" applyAlignment="1">
      <alignment horizontal="left" vertical="center" wrapText="1"/>
    </xf>
    <xf numFmtId="0" fontId="3" fillId="0" borderId="0" xfId="0" applyFont="1" applyAlignment="1">
      <alignment wrapText="1"/>
    </xf>
    <xf numFmtId="0" fontId="3" fillId="0" borderId="12" xfId="0" applyFont="1" applyBorder="1" applyAlignment="1">
      <alignment horizontal="center" vertical="center" wrapText="1"/>
    </xf>
    <xf numFmtId="0" fontId="3" fillId="0" borderId="0" xfId="0" applyFont="1" applyAlignment="1">
      <alignment wrapText="1"/>
    </xf>
    <xf numFmtId="9" fontId="3" fillId="2" borderId="40" xfId="0" applyNumberFormat="1" applyFont="1" applyFill="1" applyBorder="1" applyAlignment="1">
      <alignment horizontal="center" vertical="center" wrapText="1"/>
    </xf>
    <xf numFmtId="1" fontId="3" fillId="2" borderId="40" xfId="1" applyNumberFormat="1" applyFont="1" applyFill="1" applyBorder="1" applyAlignment="1">
      <alignment horizontal="center" vertical="center" wrapText="1"/>
    </xf>
    <xf numFmtId="1" fontId="3" fillId="2" borderId="31" xfId="1" applyNumberFormat="1" applyFont="1" applyFill="1" applyBorder="1" applyAlignment="1">
      <alignment horizontal="center" vertical="center" wrapText="1"/>
    </xf>
    <xf numFmtId="9" fontId="19" fillId="3" borderId="49" xfId="0" applyNumberFormat="1" applyFont="1" applyFill="1" applyBorder="1" applyAlignment="1">
      <alignment horizontal="center" wrapText="1"/>
    </xf>
    <xf numFmtId="0" fontId="19" fillId="0" borderId="24" xfId="0" applyFont="1" applyBorder="1" applyAlignment="1">
      <alignment wrapText="1"/>
    </xf>
    <xf numFmtId="9" fontId="13" fillId="0" borderId="51" xfId="0" applyNumberFormat="1" applyFont="1" applyBorder="1" applyAlignment="1">
      <alignment horizontal="center" vertical="center"/>
    </xf>
    <xf numFmtId="9" fontId="13" fillId="0" borderId="53" xfId="0" applyNumberFormat="1" applyFont="1" applyBorder="1" applyAlignment="1">
      <alignment horizontal="center" vertical="center" wrapText="1"/>
    </xf>
    <xf numFmtId="0" fontId="20" fillId="0" borderId="0" xfId="0" applyFont="1" applyAlignment="1">
      <alignment wrapText="1"/>
    </xf>
    <xf numFmtId="9" fontId="21" fillId="3" borderId="49" xfId="0" applyNumberFormat="1" applyFont="1" applyFill="1" applyBorder="1" applyAlignment="1">
      <alignment horizontal="center" wrapText="1"/>
    </xf>
    <xf numFmtId="0" fontId="21" fillId="0" borderId="24" xfId="0" applyFont="1" applyBorder="1" applyAlignment="1">
      <alignment wrapText="1"/>
    </xf>
    <xf numFmtId="9" fontId="17" fillId="10" borderId="45" xfId="1" applyFont="1" applyFill="1" applyBorder="1" applyAlignment="1">
      <alignment horizontal="center" vertical="center" wrapText="1"/>
    </xf>
    <xf numFmtId="0" fontId="17" fillId="0" borderId="24" xfId="0" applyFont="1" applyBorder="1" applyAlignment="1">
      <alignment vertical="center" wrapText="1"/>
    </xf>
    <xf numFmtId="0" fontId="3" fillId="0" borderId="0" xfId="0" applyFont="1" applyAlignment="1">
      <alignment horizontal="justify" vertical="center" wrapText="1"/>
    </xf>
    <xf numFmtId="0" fontId="3" fillId="0" borderId="0" xfId="0" applyFont="1" applyAlignment="1">
      <alignment horizontal="justify" wrapText="1"/>
    </xf>
    <xf numFmtId="0" fontId="2" fillId="6" borderId="35" xfId="0" applyFont="1" applyFill="1" applyBorder="1" applyAlignment="1">
      <alignment horizontal="justify" vertical="center" wrapText="1"/>
    </xf>
    <xf numFmtId="9" fontId="3" fillId="2" borderId="31" xfId="1" applyFont="1" applyFill="1" applyBorder="1" applyAlignment="1">
      <alignment horizontal="justify" vertical="center" wrapText="1"/>
    </xf>
    <xf numFmtId="0" fontId="3" fillId="2" borderId="12" xfId="0" applyFont="1" applyFill="1" applyBorder="1" applyAlignment="1">
      <alignment horizontal="justify" vertical="center" wrapText="1"/>
    </xf>
    <xf numFmtId="0" fontId="13" fillId="0" borderId="51" xfId="0" applyFont="1" applyBorder="1" applyAlignment="1">
      <alignment horizontal="justify" vertical="center" wrapText="1"/>
    </xf>
    <xf numFmtId="0" fontId="4" fillId="0" borderId="0" xfId="0" applyFont="1" applyAlignment="1">
      <alignment horizontal="justify" wrapText="1"/>
    </xf>
    <xf numFmtId="0" fontId="2" fillId="6" borderId="38" xfId="0" applyFont="1" applyFill="1" applyBorder="1" applyAlignment="1">
      <alignment horizontal="justify" vertical="center" wrapText="1"/>
    </xf>
    <xf numFmtId="0" fontId="3" fillId="2" borderId="41" xfId="0" applyFont="1" applyFill="1" applyBorder="1" applyAlignment="1">
      <alignment horizontal="justify" vertical="center" wrapText="1"/>
    </xf>
    <xf numFmtId="0" fontId="13" fillId="0" borderId="52" xfId="0" applyFont="1" applyBorder="1" applyAlignment="1">
      <alignment horizontal="justify" vertical="center" wrapText="1"/>
    </xf>
    <xf numFmtId="0" fontId="2" fillId="9" borderId="38" xfId="0" applyFont="1" applyFill="1" applyBorder="1" applyAlignment="1">
      <alignment horizontal="justify" vertical="center" wrapText="1"/>
    </xf>
    <xf numFmtId="0" fontId="19" fillId="3" borderId="50" xfId="0" applyFont="1" applyFill="1" applyBorder="1" applyAlignment="1">
      <alignment horizontal="justify" vertical="center" wrapText="1"/>
    </xf>
    <xf numFmtId="0" fontId="21" fillId="3" borderId="50" xfId="0" applyFont="1" applyFill="1" applyBorder="1" applyAlignment="1">
      <alignment horizontal="justify" vertical="center" wrapText="1"/>
    </xf>
    <xf numFmtId="0" fontId="17" fillId="10" borderId="39" xfId="0" applyFont="1" applyFill="1" applyBorder="1" applyAlignment="1">
      <alignment horizontal="justify" vertical="center" wrapText="1"/>
    </xf>
    <xf numFmtId="10" fontId="3" fillId="2" borderId="31" xfId="0" applyNumberFormat="1" applyFont="1" applyFill="1" applyBorder="1" applyAlignment="1">
      <alignment horizontal="center" vertical="center" wrapText="1"/>
    </xf>
    <xf numFmtId="10" fontId="13" fillId="2" borderId="31" xfId="0" applyNumberFormat="1" applyFont="1" applyFill="1" applyBorder="1" applyAlignment="1">
      <alignment horizontal="center" vertical="center" wrapText="1"/>
    </xf>
    <xf numFmtId="0" fontId="22" fillId="0" borderId="0" xfId="0" applyFont="1" applyAlignment="1">
      <alignment wrapText="1"/>
    </xf>
    <xf numFmtId="0" fontId="23" fillId="0" borderId="0" xfId="0" applyFont="1" applyAlignment="1">
      <alignment wrapText="1"/>
    </xf>
    <xf numFmtId="10" fontId="3" fillId="2" borderId="12" xfId="1" applyNumberFormat="1" applyFont="1" applyFill="1" applyBorder="1" applyAlignment="1">
      <alignment horizontal="center" vertical="center" wrapText="1"/>
    </xf>
    <xf numFmtId="10" fontId="3" fillId="2" borderId="31" xfId="1" applyNumberFormat="1" applyFont="1" applyFill="1" applyBorder="1" applyAlignment="1">
      <alignment horizontal="center" vertical="center" wrapText="1"/>
    </xf>
    <xf numFmtId="9" fontId="13" fillId="0" borderId="51" xfId="0" applyNumberFormat="1" applyFont="1" applyBorder="1" applyAlignment="1">
      <alignment horizontal="center" vertical="center" wrapText="1"/>
    </xf>
    <xf numFmtId="10" fontId="11" fillId="3" borderId="49" xfId="0" applyNumberFormat="1" applyFont="1" applyFill="1" applyBorder="1" applyAlignment="1">
      <alignment horizontal="center" wrapText="1"/>
    </xf>
    <xf numFmtId="10" fontId="15" fillId="3" borderId="49" xfId="0" applyNumberFormat="1" applyFont="1" applyFill="1" applyBorder="1" applyAlignment="1">
      <alignment horizontal="center" wrapText="1"/>
    </xf>
    <xf numFmtId="10" fontId="16" fillId="10" borderId="45" xfId="1" applyNumberFormat="1" applyFont="1" applyFill="1" applyBorder="1" applyAlignment="1">
      <alignment horizontal="center" vertical="center" wrapText="1"/>
    </xf>
    <xf numFmtId="0" fontId="3" fillId="0" borderId="0" xfId="0" applyFont="1" applyAlignment="1">
      <alignment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3" fillId="0" borderId="4" xfId="0" applyFont="1" applyBorder="1" applyAlignment="1">
      <alignment wrapText="1"/>
    </xf>
    <xf numFmtId="0" fontId="3" fillId="0" borderId="0" xfId="0" applyFont="1" applyAlignment="1">
      <alignment horizontal="justify" wrapText="1"/>
    </xf>
    <xf numFmtId="0" fontId="2" fillId="2" borderId="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5"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9" xfId="0" applyFont="1" applyFill="1" applyBorder="1" applyAlignment="1">
      <alignment horizontal="center" wrapText="1"/>
    </xf>
    <xf numFmtId="0" fontId="2" fillId="3" borderId="10" xfId="0" applyFont="1" applyFill="1" applyBorder="1" applyAlignment="1">
      <alignment horizontal="center" wrapText="1"/>
    </xf>
    <xf numFmtId="0" fontId="2" fillId="3" borderId="11" xfId="0" applyFont="1" applyFill="1" applyBorder="1" applyAlignment="1">
      <alignment horizontal="center"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7"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2" fillId="9" borderId="29"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0"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33" xfId="0" applyFont="1" applyFill="1" applyBorder="1" applyAlignment="1">
      <alignment horizontal="center" vertical="center" wrapText="1"/>
    </xf>
    <xf numFmtId="0" fontId="11" fillId="3" borderId="44" xfId="0" applyFont="1" applyFill="1" applyBorder="1" applyAlignment="1">
      <alignment horizontal="center" vertical="center"/>
    </xf>
    <xf numFmtId="0" fontId="11" fillId="3" borderId="45" xfId="0" applyFont="1" applyFill="1" applyBorder="1" applyAlignment="1">
      <alignment horizontal="center" vertical="center"/>
    </xf>
    <xf numFmtId="0" fontId="11" fillId="3" borderId="46" xfId="0" applyFont="1" applyFill="1" applyBorder="1" applyAlignment="1">
      <alignment horizontal="center" vertical="center"/>
    </xf>
    <xf numFmtId="0" fontId="19" fillId="3" borderId="45" xfId="0" applyFont="1" applyFill="1" applyBorder="1" applyAlignment="1">
      <alignment horizontal="center" wrapText="1"/>
    </xf>
    <xf numFmtId="0" fontId="19" fillId="3" borderId="46" xfId="0" applyFont="1" applyFill="1" applyBorder="1" applyAlignment="1">
      <alignment horizontal="center" wrapText="1"/>
    </xf>
    <xf numFmtId="0" fontId="19" fillId="3" borderId="47" xfId="0" applyFont="1" applyFill="1" applyBorder="1" applyAlignment="1">
      <alignment horizontal="center" wrapText="1"/>
    </xf>
    <xf numFmtId="0" fontId="19" fillId="3" borderId="48" xfId="0" applyFont="1" applyFill="1" applyBorder="1" applyAlignment="1">
      <alignment horizontal="center" wrapText="1"/>
    </xf>
    <xf numFmtId="0" fontId="19" fillId="3" borderId="44" xfId="0" applyFont="1" applyFill="1" applyBorder="1" applyAlignment="1">
      <alignment horizontal="center" wrapText="1"/>
    </xf>
    <xf numFmtId="1" fontId="19" fillId="3" borderId="44" xfId="0" applyNumberFormat="1" applyFont="1" applyFill="1" applyBorder="1" applyAlignment="1">
      <alignment horizontal="center" wrapText="1"/>
    </xf>
    <xf numFmtId="1" fontId="19" fillId="3" borderId="46" xfId="0" applyNumberFormat="1" applyFont="1" applyFill="1" applyBorder="1" applyAlignment="1">
      <alignment horizontal="center" wrapText="1"/>
    </xf>
    <xf numFmtId="0" fontId="2" fillId="5" borderId="13"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8" borderId="21" xfId="0" applyFont="1" applyFill="1" applyBorder="1" applyAlignment="1">
      <alignment horizontal="center" vertical="center" wrapText="1"/>
    </xf>
    <xf numFmtId="0" fontId="2" fillId="9" borderId="23" xfId="0" applyFont="1" applyFill="1" applyBorder="1" applyAlignment="1">
      <alignment horizontal="center" vertical="center" wrapText="1"/>
    </xf>
    <xf numFmtId="0" fontId="2" fillId="9" borderId="20"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33" xfId="0" applyFont="1" applyFill="1" applyBorder="1" applyAlignment="1">
      <alignment horizontal="center" vertical="center" wrapText="1"/>
    </xf>
    <xf numFmtId="0" fontId="16" fillId="10" borderId="44" xfId="0" applyFont="1" applyFill="1" applyBorder="1" applyAlignment="1">
      <alignment horizontal="center" wrapText="1"/>
    </xf>
    <xf numFmtId="0" fontId="16" fillId="10" borderId="45" xfId="0" applyFont="1" applyFill="1" applyBorder="1" applyAlignment="1">
      <alignment horizontal="center" wrapText="1"/>
    </xf>
    <xf numFmtId="0" fontId="16" fillId="10" borderId="46" xfId="0" applyFont="1" applyFill="1" applyBorder="1" applyAlignment="1">
      <alignment horizontal="center" wrapText="1"/>
    </xf>
    <xf numFmtId="0" fontId="17" fillId="10" borderId="44" xfId="0" applyFont="1" applyFill="1" applyBorder="1" applyAlignment="1">
      <alignment horizontal="center" vertical="center" wrapText="1"/>
    </xf>
    <xf numFmtId="0" fontId="17" fillId="10" borderId="46" xfId="0" applyFont="1" applyFill="1" applyBorder="1" applyAlignment="1">
      <alignment horizontal="center" vertical="center" wrapText="1"/>
    </xf>
    <xf numFmtId="0" fontId="17" fillId="10" borderId="47" xfId="0" applyFont="1" applyFill="1" applyBorder="1" applyAlignment="1">
      <alignment horizontal="center" vertical="center" wrapText="1"/>
    </xf>
    <xf numFmtId="0" fontId="17" fillId="10" borderId="48" xfId="0" applyFont="1" applyFill="1" applyBorder="1" applyAlignment="1">
      <alignment horizontal="center" vertical="center" wrapText="1"/>
    </xf>
    <xf numFmtId="0" fontId="15" fillId="3" borderId="44" xfId="0" applyFont="1" applyFill="1" applyBorder="1" applyAlignment="1">
      <alignment horizontal="center" vertical="center"/>
    </xf>
    <xf numFmtId="0" fontId="15" fillId="3" borderId="45" xfId="0" applyFont="1" applyFill="1" applyBorder="1" applyAlignment="1">
      <alignment horizontal="center" vertical="center"/>
    </xf>
    <xf numFmtId="0" fontId="15" fillId="3" borderId="46" xfId="0" applyFont="1" applyFill="1" applyBorder="1" applyAlignment="1">
      <alignment horizontal="center" vertical="center"/>
    </xf>
    <xf numFmtId="0" fontId="21" fillId="3" borderId="45" xfId="0" applyFont="1" applyFill="1" applyBorder="1" applyAlignment="1">
      <alignment horizontal="center" wrapText="1"/>
    </xf>
    <xf numFmtId="0" fontId="21" fillId="3" borderId="46" xfId="0" applyFont="1" applyFill="1" applyBorder="1" applyAlignment="1">
      <alignment horizontal="center" wrapText="1"/>
    </xf>
    <xf numFmtId="0" fontId="21" fillId="3" borderId="47" xfId="0" applyFont="1" applyFill="1" applyBorder="1" applyAlignment="1">
      <alignment horizontal="center" wrapText="1"/>
    </xf>
    <xf numFmtId="0" fontId="21" fillId="3" borderId="48" xfId="0" applyFont="1" applyFill="1" applyBorder="1" applyAlignment="1">
      <alignment horizontal="center" wrapText="1"/>
    </xf>
    <xf numFmtId="0" fontId="21" fillId="3" borderId="44" xfId="0" applyFont="1" applyFill="1" applyBorder="1" applyAlignment="1">
      <alignment horizontal="center" wrapText="1"/>
    </xf>
    <xf numFmtId="0" fontId="3" fillId="0" borderId="9" xfId="0" applyFont="1" applyBorder="1" applyAlignment="1">
      <alignment horizontal="center" wrapText="1"/>
    </xf>
    <xf numFmtId="0" fontId="3" fillId="0" borderId="11" xfId="0" applyFont="1" applyBorder="1" applyAlignment="1">
      <alignment horizontal="center" wrapText="1"/>
    </xf>
    <xf numFmtId="0" fontId="2" fillId="7" borderId="29"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28"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33"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28" xfId="0" applyFont="1" applyFill="1" applyBorder="1" applyAlignment="1">
      <alignment horizontal="center" vertical="center" wrapText="1"/>
    </xf>
    <xf numFmtId="0" fontId="2" fillId="8" borderId="30"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33"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13" fillId="0" borderId="12" xfId="0" applyFont="1" applyFill="1" applyBorder="1" applyAlignment="1">
      <alignment horizontal="center" vertical="center" wrapText="1"/>
    </xf>
    <xf numFmtId="0" fontId="13" fillId="0" borderId="12" xfId="0" applyFont="1" applyFill="1" applyBorder="1" applyAlignment="1">
      <alignment horizontal="left" vertical="center" wrapText="1"/>
    </xf>
    <xf numFmtId="9" fontId="13" fillId="0" borderId="51" xfId="1" applyFont="1" applyFill="1" applyBorder="1" applyAlignment="1">
      <alignment horizontal="center" vertical="center" wrapText="1"/>
    </xf>
    <xf numFmtId="9" fontId="13" fillId="0" borderId="1" xfId="1" applyFont="1" applyFill="1" applyBorder="1" applyAlignment="1">
      <alignment horizontal="center" vertical="center" wrapText="1"/>
    </xf>
    <xf numFmtId="0" fontId="13" fillId="0" borderId="41"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3" fillId="0" borderId="31" xfId="0" applyFont="1" applyFill="1" applyBorder="1" applyAlignment="1">
      <alignment horizontal="left" vertical="center" wrapText="1"/>
    </xf>
    <xf numFmtId="0" fontId="13" fillId="0" borderId="6" xfId="0" applyFont="1" applyFill="1" applyBorder="1" applyAlignment="1">
      <alignment horizontal="left" vertical="center" wrapText="1"/>
    </xf>
    <xf numFmtId="164" fontId="13" fillId="0" borderId="3" xfId="1" applyNumberFormat="1" applyFont="1" applyFill="1" applyBorder="1" applyAlignment="1">
      <alignment horizontal="center" vertical="center" wrapText="1"/>
    </xf>
    <xf numFmtId="0" fontId="13" fillId="0" borderId="51" xfId="0" applyFont="1" applyFill="1" applyBorder="1" applyAlignment="1">
      <alignment horizontal="center" vertical="center" wrapText="1"/>
    </xf>
    <xf numFmtId="10" fontId="13" fillId="0" borderId="31" xfId="0" applyNumberFormat="1" applyFont="1" applyFill="1" applyBorder="1" applyAlignment="1">
      <alignment horizontal="center" vertical="center" wrapText="1"/>
    </xf>
    <xf numFmtId="0" fontId="13" fillId="0" borderId="51" xfId="0" applyFont="1" applyFill="1" applyBorder="1" applyAlignment="1">
      <alignment horizontal="justify" vertical="center" wrapText="1"/>
    </xf>
    <xf numFmtId="0" fontId="13" fillId="0" borderId="52" xfId="0" applyFont="1" applyFill="1" applyBorder="1" applyAlignment="1">
      <alignment horizontal="justify" vertical="center" wrapText="1"/>
    </xf>
    <xf numFmtId="9" fontId="13" fillId="0" borderId="3" xfId="0" applyNumberFormat="1" applyFont="1" applyFill="1" applyBorder="1" applyAlignment="1">
      <alignment horizontal="center" vertical="center" wrapText="1"/>
    </xf>
    <xf numFmtId="9" fontId="13" fillId="0" borderId="51" xfId="0" applyNumberFormat="1" applyFont="1" applyFill="1" applyBorder="1" applyAlignment="1">
      <alignment horizontal="center" vertical="center"/>
    </xf>
    <xf numFmtId="0" fontId="13" fillId="0" borderId="52" xfId="0" applyFont="1" applyFill="1" applyBorder="1" applyAlignment="1">
      <alignment horizontal="center" vertical="center" wrapText="1"/>
    </xf>
    <xf numFmtId="9" fontId="13" fillId="0" borderId="3" xfId="1" applyFont="1" applyFill="1" applyBorder="1" applyAlignment="1">
      <alignment horizontal="center" vertical="center" wrapText="1"/>
    </xf>
    <xf numFmtId="9" fontId="13" fillId="0" borderId="53" xfId="0" applyNumberFormat="1" applyFont="1" applyFill="1" applyBorder="1" applyAlignment="1">
      <alignment horizontal="center" vertical="center" wrapText="1"/>
    </xf>
    <xf numFmtId="0" fontId="13" fillId="0" borderId="24" xfId="0" applyFont="1" applyFill="1" applyBorder="1" applyAlignment="1">
      <alignment wrapText="1"/>
    </xf>
    <xf numFmtId="0" fontId="22" fillId="0" borderId="0" xfId="0" applyFont="1" applyFill="1" applyAlignment="1">
      <alignment wrapText="1"/>
    </xf>
    <xf numFmtId="0" fontId="23" fillId="0" borderId="0" xfId="0" applyFont="1" applyFill="1" applyAlignment="1">
      <alignment wrapText="1"/>
    </xf>
    <xf numFmtId="9" fontId="13" fillId="0" borderId="51" xfId="0" applyNumberFormat="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19051</xdr:rowOff>
    </xdr:from>
    <xdr:to>
      <xdr:col>1</xdr:col>
      <xdr:colOff>1419224</xdr:colOff>
      <xdr:row>1</xdr:row>
      <xdr:rowOff>19050</xdr:rowOff>
    </xdr:to>
    <xdr:pic>
      <xdr:nvPicPr>
        <xdr:cNvPr id="2" name="Imagen 1">
          <a:extLst>
            <a:ext uri="{FF2B5EF4-FFF2-40B4-BE49-F238E27FC236}">
              <a16:creationId xmlns:a16="http://schemas.microsoft.com/office/drawing/2014/main" id="{8BA562EF-D35C-4599-BE46-B4E6A0ACEBD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19051"/>
          <a:ext cx="1876423" cy="8953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AD645-1A1A-4E66-B519-F0A27F36BB34}">
  <dimension ref="A1:AW39"/>
  <sheetViews>
    <sheetView tabSelected="1" topLeftCell="A13" zoomScale="70" zoomScaleNormal="70" workbookViewId="0">
      <pane xSplit="5" ySplit="5" topLeftCell="V33" activePane="bottomRight" state="frozen"/>
      <selection activeCell="A13" sqref="A13"/>
      <selection pane="topRight" activeCell="F13" sqref="F13"/>
      <selection pane="bottomLeft" activeCell="A18" sqref="A18"/>
      <selection pane="bottomRight" activeCell="W37" sqref="W37:X37"/>
    </sheetView>
  </sheetViews>
  <sheetFormatPr baseColWidth="10" defaultColWidth="10.85546875" defaultRowHeight="15" x14ac:dyDescent="0.25"/>
  <cols>
    <col min="1" max="1" width="6.85546875" style="2" customWidth="1"/>
    <col min="2" max="2" width="32.140625" style="2" customWidth="1"/>
    <col min="3" max="3" width="13" style="2" customWidth="1"/>
    <col min="4" max="4" width="9.28515625" style="2" customWidth="1"/>
    <col min="5" max="5" width="51" style="2" customWidth="1"/>
    <col min="6" max="6" width="15.85546875" style="2" customWidth="1"/>
    <col min="7" max="7" width="20.28515625" style="2" customWidth="1"/>
    <col min="8" max="8" width="32.140625" style="2" customWidth="1"/>
    <col min="9" max="9" width="23.140625" style="2" customWidth="1"/>
    <col min="10" max="10" width="34.42578125" style="2" customWidth="1"/>
    <col min="11" max="11" width="18.7109375" style="2" customWidth="1"/>
    <col min="12" max="13" width="18.28515625" style="2" customWidth="1"/>
    <col min="14" max="14" width="16.140625" style="2" customWidth="1"/>
    <col min="15" max="15" width="15.140625" style="2" customWidth="1"/>
    <col min="16" max="16" width="19.7109375" style="2" customWidth="1"/>
    <col min="17" max="17" width="15.5703125" style="2" customWidth="1"/>
    <col min="18" max="18" width="21.85546875" style="2" customWidth="1"/>
    <col min="19" max="22" width="17.85546875" style="2" customWidth="1"/>
    <col min="23" max="23" width="21.5703125" style="2" customWidth="1"/>
    <col min="24" max="24" width="24.5703125" style="2" customWidth="1"/>
    <col min="25" max="25" width="16.85546875" style="2" customWidth="1"/>
    <col min="26" max="26" width="46.7109375" style="126" customWidth="1"/>
    <col min="27" max="27" width="25.7109375" style="126" customWidth="1"/>
    <col min="28" max="28" width="12.140625" style="2" hidden="1" customWidth="1"/>
    <col min="29" max="29" width="15.7109375" style="2" hidden="1" customWidth="1"/>
    <col min="30" max="34" width="16.42578125" style="2" hidden="1" customWidth="1"/>
    <col min="35" max="35" width="15.85546875" style="2" hidden="1" customWidth="1"/>
    <col min="36" max="36" width="13.42578125" style="2" hidden="1" customWidth="1"/>
    <col min="37" max="37" width="17.7109375" style="2" hidden="1" customWidth="1"/>
    <col min="38" max="38" width="14.5703125" style="2" hidden="1" customWidth="1"/>
    <col min="39" max="39" width="16.42578125" style="2" hidden="1" customWidth="1"/>
    <col min="40" max="40" width="15.85546875" style="2" hidden="1" customWidth="1"/>
    <col min="41" max="41" width="13.42578125" style="2" hidden="1" customWidth="1"/>
    <col min="42" max="42" width="17.7109375" style="2" hidden="1" customWidth="1"/>
    <col min="43" max="43" width="20.42578125" style="2" customWidth="1"/>
    <col min="44" max="44" width="16.42578125" style="2" customWidth="1"/>
    <col min="45" max="45" width="15.7109375" style="2" customWidth="1"/>
    <col min="46" max="46" width="48.85546875" style="126" customWidth="1"/>
    <col min="47" max="47" width="17.5703125" style="2" customWidth="1"/>
    <col min="48" max="48" width="16.28515625" style="2" customWidth="1"/>
    <col min="49" max="16384" width="10.85546875" style="2"/>
  </cols>
  <sheetData>
    <row r="1" spans="1:49" ht="70.5" customHeight="1" x14ac:dyDescent="0.25">
      <c r="A1" s="145" t="s">
        <v>105</v>
      </c>
      <c r="B1" s="146"/>
      <c r="C1" s="146"/>
      <c r="D1" s="146"/>
      <c r="E1" s="146"/>
      <c r="F1" s="146"/>
      <c r="G1" s="146"/>
      <c r="H1" s="146"/>
      <c r="I1" s="146"/>
      <c r="J1" s="146"/>
      <c r="K1" s="146"/>
      <c r="L1" s="146"/>
      <c r="M1" s="147"/>
      <c r="N1" s="148" t="s">
        <v>176</v>
      </c>
      <c r="O1" s="149"/>
      <c r="P1" s="149"/>
      <c r="Q1" s="149"/>
      <c r="R1" s="150"/>
      <c r="S1" s="154"/>
      <c r="T1" s="144"/>
      <c r="U1" s="144"/>
      <c r="V1" s="144"/>
      <c r="W1" s="107"/>
      <c r="X1" s="144"/>
      <c r="Y1" s="144"/>
      <c r="Z1" s="155"/>
      <c r="AA1" s="155"/>
      <c r="AB1" s="144"/>
      <c r="AC1" s="144"/>
      <c r="AD1" s="144"/>
      <c r="AE1" s="144"/>
      <c r="AF1" s="144"/>
      <c r="AG1" s="144"/>
      <c r="AH1" s="144"/>
      <c r="AI1" s="144"/>
      <c r="AJ1" s="144"/>
      <c r="AK1" s="144"/>
      <c r="AL1" s="144"/>
      <c r="AM1" s="144"/>
      <c r="AN1" s="144"/>
      <c r="AO1" s="144"/>
      <c r="AP1" s="144"/>
      <c r="AQ1" s="144"/>
      <c r="AR1" s="144"/>
      <c r="AS1" s="144"/>
      <c r="AT1" s="155"/>
      <c r="AU1" s="144"/>
      <c r="AV1" s="144"/>
      <c r="AW1" s="144"/>
    </row>
    <row r="2" spans="1:49" s="3" customFormat="1" ht="23.45" customHeight="1" x14ac:dyDescent="0.25">
      <c r="A2" s="156"/>
      <c r="B2" s="157"/>
      <c r="C2" s="157"/>
      <c r="D2" s="157"/>
      <c r="E2" s="157"/>
      <c r="F2" s="157"/>
      <c r="G2" s="157"/>
      <c r="H2" s="157"/>
      <c r="I2" s="157"/>
      <c r="J2" s="157"/>
      <c r="K2" s="157"/>
      <c r="L2" s="157"/>
      <c r="M2" s="158"/>
      <c r="N2" s="151"/>
      <c r="O2" s="152"/>
      <c r="P2" s="152"/>
      <c r="Q2" s="152"/>
      <c r="R2" s="153"/>
      <c r="S2" s="154"/>
      <c r="T2" s="144"/>
      <c r="U2" s="144"/>
      <c r="V2" s="144"/>
      <c r="W2" s="107"/>
      <c r="X2" s="144"/>
      <c r="Y2" s="144"/>
      <c r="Z2" s="155"/>
      <c r="AA2" s="155"/>
      <c r="AB2" s="144"/>
      <c r="AC2" s="144"/>
      <c r="AD2" s="144"/>
      <c r="AE2" s="144"/>
      <c r="AF2" s="144"/>
      <c r="AG2" s="144"/>
      <c r="AH2" s="144"/>
      <c r="AI2" s="144"/>
      <c r="AJ2" s="144"/>
      <c r="AK2" s="144"/>
      <c r="AL2" s="144"/>
      <c r="AM2" s="144"/>
      <c r="AN2" s="144"/>
      <c r="AO2" s="144"/>
      <c r="AP2" s="144"/>
      <c r="AQ2" s="144"/>
      <c r="AR2" s="144"/>
      <c r="AS2" s="144"/>
      <c r="AT2" s="155"/>
      <c r="AU2" s="144"/>
      <c r="AV2" s="144"/>
      <c r="AW2" s="144"/>
    </row>
    <row r="3" spans="1:49" ht="15" customHeight="1" x14ac:dyDescent="0.25">
      <c r="A3" s="159"/>
      <c r="B3" s="160"/>
      <c r="C3" s="160"/>
      <c r="D3" s="160"/>
      <c r="E3" s="160"/>
      <c r="F3" s="160"/>
      <c r="G3" s="160"/>
      <c r="H3" s="160"/>
      <c r="I3" s="160"/>
      <c r="J3" s="160"/>
      <c r="K3" s="160"/>
      <c r="L3" s="160"/>
      <c r="M3" s="160"/>
      <c r="N3" s="160"/>
      <c r="O3" s="160"/>
      <c r="P3" s="160"/>
      <c r="Q3" s="160"/>
      <c r="R3" s="160"/>
      <c r="S3" s="4"/>
      <c r="T3" s="4"/>
      <c r="U3" s="4"/>
      <c r="V3" s="4"/>
      <c r="W3" s="4"/>
      <c r="X3" s="4"/>
      <c r="Y3" s="4"/>
      <c r="Z3" s="120"/>
      <c r="AA3" s="120"/>
      <c r="AB3" s="4"/>
      <c r="AC3" s="4"/>
      <c r="AD3" s="4"/>
      <c r="AE3" s="4"/>
      <c r="AF3" s="4"/>
      <c r="AG3" s="4"/>
      <c r="AH3" s="4"/>
      <c r="AI3" s="4"/>
      <c r="AJ3" s="4"/>
      <c r="AK3" s="4"/>
      <c r="AL3" s="4"/>
      <c r="AM3" s="4"/>
      <c r="AN3" s="4"/>
      <c r="AO3" s="4"/>
      <c r="AP3" s="4"/>
      <c r="AQ3" s="4"/>
      <c r="AR3" s="4"/>
      <c r="AS3" s="4"/>
      <c r="AT3" s="120"/>
      <c r="AU3" s="4"/>
      <c r="AV3" s="4"/>
      <c r="AW3" s="4"/>
    </row>
    <row r="4" spans="1:49" ht="15" customHeight="1" x14ac:dyDescent="0.25">
      <c r="A4" s="161" t="s">
        <v>0</v>
      </c>
      <c r="B4" s="162"/>
      <c r="C4" s="162"/>
      <c r="D4" s="162"/>
      <c r="E4" s="162"/>
      <c r="F4" s="162"/>
      <c r="G4" s="162"/>
      <c r="H4" s="162"/>
      <c r="I4" s="162"/>
      <c r="J4" s="162"/>
      <c r="K4" s="162"/>
      <c r="L4" s="162"/>
      <c r="M4" s="162"/>
      <c r="N4" s="162"/>
      <c r="O4" s="162"/>
      <c r="P4" s="162"/>
      <c r="Q4" s="162"/>
      <c r="R4" s="162"/>
      <c r="S4" s="4"/>
      <c r="T4" s="4"/>
      <c r="U4" s="4"/>
      <c r="V4" s="4"/>
      <c r="W4" s="4"/>
      <c r="X4" s="4"/>
      <c r="Y4" s="4"/>
      <c r="Z4" s="120"/>
      <c r="AA4" s="120"/>
      <c r="AB4" s="4"/>
      <c r="AC4" s="4"/>
      <c r="AD4" s="4"/>
      <c r="AE4" s="4"/>
      <c r="AF4" s="4"/>
      <c r="AG4" s="4"/>
      <c r="AH4" s="4"/>
      <c r="AI4" s="4"/>
      <c r="AJ4" s="4"/>
      <c r="AK4" s="4"/>
      <c r="AL4" s="4"/>
      <c r="AM4" s="4"/>
      <c r="AN4" s="4"/>
      <c r="AO4" s="4"/>
      <c r="AP4" s="4"/>
      <c r="AQ4" s="4"/>
      <c r="AR4" s="4"/>
      <c r="AS4" s="4"/>
      <c r="AT4" s="120"/>
      <c r="AU4" s="4"/>
      <c r="AV4" s="4"/>
      <c r="AW4" s="4"/>
    </row>
    <row r="5" spans="1:49" ht="15.75" customHeight="1" x14ac:dyDescent="0.25">
      <c r="A5" s="1"/>
      <c r="B5" s="1"/>
      <c r="C5" s="1"/>
      <c r="D5" s="1"/>
      <c r="E5" s="5"/>
      <c r="F5" s="1"/>
      <c r="G5" s="1"/>
      <c r="H5" s="1"/>
      <c r="I5" s="1"/>
      <c r="J5" s="1"/>
      <c r="K5" s="1"/>
      <c r="L5" s="1"/>
      <c r="M5" s="1"/>
      <c r="N5" s="1"/>
      <c r="O5" s="1"/>
      <c r="P5" s="1"/>
      <c r="Q5" s="1"/>
      <c r="R5" s="1"/>
      <c r="S5" s="1"/>
      <c r="T5" s="1"/>
      <c r="U5" s="1"/>
      <c r="V5" s="1"/>
      <c r="W5" s="107"/>
      <c r="X5" s="107"/>
      <c r="Y5" s="107"/>
      <c r="Z5" s="121"/>
      <c r="AA5" s="121"/>
      <c r="AB5" s="107"/>
      <c r="AC5" s="107"/>
      <c r="AD5" s="107"/>
      <c r="AE5" s="107"/>
      <c r="AF5" s="107"/>
      <c r="AG5" s="107"/>
      <c r="AH5" s="107"/>
      <c r="AI5" s="107"/>
      <c r="AJ5" s="107"/>
      <c r="AK5" s="107"/>
      <c r="AL5" s="107"/>
      <c r="AM5" s="107"/>
      <c r="AN5" s="107"/>
      <c r="AO5" s="107"/>
      <c r="AP5" s="107"/>
      <c r="AQ5" s="107"/>
      <c r="AR5" s="107"/>
      <c r="AS5" s="107"/>
      <c r="AT5" s="121"/>
      <c r="AU5" s="107"/>
      <c r="AV5" s="107"/>
      <c r="AW5" s="1"/>
    </row>
    <row r="6" spans="1:49" ht="15" customHeight="1" x14ac:dyDescent="0.25">
      <c r="A6" s="163" t="s">
        <v>1</v>
      </c>
      <c r="B6" s="164"/>
      <c r="C6" s="169" t="s">
        <v>179</v>
      </c>
      <c r="D6" s="170"/>
      <c r="E6" s="171"/>
      <c r="F6" s="178" t="s">
        <v>2</v>
      </c>
      <c r="G6" s="179"/>
      <c r="H6" s="179"/>
      <c r="I6" s="179"/>
      <c r="J6" s="179"/>
      <c r="K6" s="179"/>
      <c r="L6" s="179"/>
      <c r="M6" s="180"/>
      <c r="N6" s="1"/>
      <c r="O6" s="1"/>
      <c r="P6" s="1"/>
      <c r="Q6" s="1"/>
      <c r="R6" s="1"/>
      <c r="S6" s="1"/>
      <c r="T6" s="1"/>
      <c r="U6" s="1"/>
      <c r="V6" s="1"/>
      <c r="W6" s="107"/>
      <c r="X6" s="107"/>
      <c r="Y6" s="107"/>
      <c r="Z6" s="121"/>
      <c r="AA6" s="121"/>
      <c r="AB6" s="107"/>
      <c r="AC6" s="107"/>
      <c r="AD6" s="107"/>
      <c r="AE6" s="107"/>
      <c r="AF6" s="107"/>
      <c r="AG6" s="107"/>
      <c r="AH6" s="107"/>
      <c r="AI6" s="107"/>
      <c r="AJ6" s="107"/>
      <c r="AK6" s="107"/>
      <c r="AL6" s="107"/>
      <c r="AM6" s="107"/>
      <c r="AN6" s="107"/>
      <c r="AO6" s="107"/>
      <c r="AP6" s="107"/>
      <c r="AQ6" s="107"/>
      <c r="AR6" s="107"/>
      <c r="AS6" s="107"/>
      <c r="AT6" s="121"/>
      <c r="AU6" s="107"/>
      <c r="AV6" s="107"/>
      <c r="AW6" s="1"/>
    </row>
    <row r="7" spans="1:49" ht="15" customHeight="1" x14ac:dyDescent="0.25">
      <c r="A7" s="165"/>
      <c r="B7" s="166"/>
      <c r="C7" s="172"/>
      <c r="D7" s="173"/>
      <c r="E7" s="174"/>
      <c r="F7" s="6" t="s">
        <v>3</v>
      </c>
      <c r="G7" s="181" t="s">
        <v>4</v>
      </c>
      <c r="H7" s="183"/>
      <c r="I7" s="181" t="s">
        <v>5</v>
      </c>
      <c r="J7" s="182"/>
      <c r="K7" s="182"/>
      <c r="L7" s="182"/>
      <c r="M7" s="183"/>
      <c r="N7" s="1"/>
      <c r="O7" s="1"/>
      <c r="P7" s="1"/>
      <c r="Q7" s="1"/>
      <c r="R7" s="1"/>
      <c r="S7" s="1"/>
      <c r="T7" s="1"/>
      <c r="U7" s="1"/>
      <c r="V7" s="1"/>
      <c r="W7" s="107"/>
      <c r="X7" s="107"/>
      <c r="Y7" s="107"/>
      <c r="Z7" s="121"/>
      <c r="AA7" s="121"/>
      <c r="AB7" s="107"/>
      <c r="AC7" s="107"/>
      <c r="AD7" s="107"/>
      <c r="AE7" s="107"/>
      <c r="AF7" s="107"/>
      <c r="AG7" s="107"/>
      <c r="AH7" s="107"/>
      <c r="AI7" s="107"/>
      <c r="AJ7" s="107"/>
      <c r="AK7" s="107"/>
      <c r="AL7" s="107"/>
      <c r="AM7" s="107"/>
      <c r="AN7" s="107"/>
      <c r="AO7" s="107"/>
      <c r="AP7" s="107"/>
      <c r="AQ7" s="107"/>
      <c r="AR7" s="107"/>
      <c r="AS7" s="107"/>
      <c r="AT7" s="121"/>
      <c r="AU7" s="107"/>
      <c r="AV7" s="107"/>
      <c r="AW7" s="1"/>
    </row>
    <row r="8" spans="1:49" ht="15" customHeight="1" x14ac:dyDescent="0.25">
      <c r="A8" s="165"/>
      <c r="B8" s="166"/>
      <c r="C8" s="172"/>
      <c r="D8" s="173"/>
      <c r="E8" s="174"/>
      <c r="F8" s="7">
        <v>1</v>
      </c>
      <c r="G8" s="258" t="s">
        <v>175</v>
      </c>
      <c r="H8" s="259"/>
      <c r="I8" s="184" t="s">
        <v>177</v>
      </c>
      <c r="J8" s="185"/>
      <c r="K8" s="185"/>
      <c r="L8" s="185"/>
      <c r="M8" s="186"/>
      <c r="N8" s="1"/>
      <c r="O8" s="1"/>
      <c r="P8" s="1"/>
      <c r="Q8" s="1"/>
      <c r="R8" s="1"/>
      <c r="S8" s="1"/>
      <c r="T8" s="1"/>
      <c r="U8" s="1"/>
      <c r="V8" s="1"/>
      <c r="W8" s="107"/>
      <c r="X8" s="107"/>
      <c r="Y8" s="107"/>
      <c r="Z8" s="121"/>
      <c r="AA8" s="121"/>
      <c r="AB8" s="107"/>
      <c r="AC8" s="107"/>
      <c r="AD8" s="107"/>
      <c r="AE8" s="107"/>
      <c r="AF8" s="107"/>
      <c r="AG8" s="107"/>
      <c r="AH8" s="107"/>
      <c r="AI8" s="107"/>
      <c r="AJ8" s="107"/>
      <c r="AK8" s="107"/>
      <c r="AL8" s="107"/>
      <c r="AM8" s="107"/>
      <c r="AN8" s="107"/>
      <c r="AO8" s="107"/>
      <c r="AP8" s="107"/>
      <c r="AQ8" s="107"/>
      <c r="AR8" s="107"/>
      <c r="AS8" s="107"/>
      <c r="AT8" s="121"/>
      <c r="AU8" s="107"/>
      <c r="AV8" s="107"/>
      <c r="AW8" s="1"/>
    </row>
    <row r="9" spans="1:49" x14ac:dyDescent="0.25">
      <c r="A9" s="165"/>
      <c r="B9" s="166"/>
      <c r="C9" s="172"/>
      <c r="D9" s="173"/>
      <c r="E9" s="174"/>
      <c r="F9" s="106">
        <v>2</v>
      </c>
      <c r="G9" s="272" t="s">
        <v>178</v>
      </c>
      <c r="H9" s="273"/>
      <c r="I9" s="274" t="s">
        <v>180</v>
      </c>
      <c r="J9" s="275"/>
      <c r="K9" s="275"/>
      <c r="L9" s="275"/>
      <c r="M9" s="276"/>
      <c r="N9" s="1"/>
      <c r="O9" s="1"/>
      <c r="P9" s="1"/>
      <c r="Q9" s="1"/>
      <c r="R9" s="1"/>
      <c r="S9" s="1"/>
      <c r="T9" s="1"/>
      <c r="U9" s="1"/>
      <c r="V9" s="1"/>
      <c r="W9" s="107"/>
      <c r="X9" s="107"/>
      <c r="Y9" s="107"/>
      <c r="Z9" s="121"/>
      <c r="AA9" s="121"/>
      <c r="AB9" s="107"/>
      <c r="AC9" s="107"/>
      <c r="AD9" s="107"/>
      <c r="AE9" s="107"/>
      <c r="AF9" s="107"/>
      <c r="AG9" s="107"/>
      <c r="AH9" s="107"/>
      <c r="AI9" s="107"/>
      <c r="AJ9" s="107"/>
      <c r="AK9" s="107"/>
      <c r="AL9" s="107"/>
      <c r="AM9" s="107"/>
      <c r="AN9" s="107"/>
      <c r="AO9" s="107"/>
      <c r="AP9" s="107"/>
      <c r="AQ9" s="107"/>
      <c r="AR9" s="107"/>
      <c r="AS9" s="107"/>
      <c r="AT9" s="121"/>
      <c r="AU9" s="107"/>
      <c r="AV9" s="107"/>
      <c r="AW9" s="1"/>
    </row>
    <row r="10" spans="1:49" ht="34.5" customHeight="1" x14ac:dyDescent="0.25">
      <c r="A10" s="165"/>
      <c r="B10" s="166"/>
      <c r="C10" s="172"/>
      <c r="D10" s="173"/>
      <c r="E10" s="174"/>
      <c r="F10" s="106">
        <v>3</v>
      </c>
      <c r="G10" s="272" t="s">
        <v>181</v>
      </c>
      <c r="H10" s="273"/>
      <c r="I10" s="274" t="s">
        <v>182</v>
      </c>
      <c r="J10" s="275"/>
      <c r="K10" s="275"/>
      <c r="L10" s="275"/>
      <c r="M10" s="276"/>
      <c r="N10" s="105"/>
      <c r="O10" s="105"/>
      <c r="P10" s="105"/>
      <c r="Q10" s="105"/>
      <c r="R10" s="105"/>
      <c r="S10" s="105"/>
      <c r="T10" s="105"/>
      <c r="U10" s="105"/>
      <c r="V10" s="105"/>
      <c r="W10" s="107"/>
      <c r="X10" s="107"/>
      <c r="Y10" s="107"/>
      <c r="Z10" s="121"/>
      <c r="AA10" s="121"/>
      <c r="AB10" s="107"/>
      <c r="AC10" s="107"/>
      <c r="AD10" s="107"/>
      <c r="AE10" s="107"/>
      <c r="AF10" s="107"/>
      <c r="AG10" s="107"/>
      <c r="AH10" s="107"/>
      <c r="AI10" s="107"/>
      <c r="AJ10" s="107"/>
      <c r="AK10" s="107"/>
      <c r="AL10" s="107"/>
      <c r="AM10" s="107"/>
      <c r="AN10" s="107"/>
      <c r="AO10" s="107"/>
      <c r="AP10" s="107"/>
      <c r="AQ10" s="107"/>
      <c r="AR10" s="107"/>
      <c r="AS10" s="107"/>
      <c r="AT10" s="121"/>
      <c r="AU10" s="107"/>
      <c r="AV10" s="107"/>
      <c r="AW10" s="105"/>
    </row>
    <row r="11" spans="1:49" ht="44.25" customHeight="1" x14ac:dyDescent="0.25">
      <c r="A11" s="165"/>
      <c r="B11" s="166"/>
      <c r="C11" s="172"/>
      <c r="D11" s="173"/>
      <c r="E11" s="174"/>
      <c r="F11" s="106">
        <v>4</v>
      </c>
      <c r="G11" s="272" t="s">
        <v>183</v>
      </c>
      <c r="H11" s="273"/>
      <c r="I11" s="274"/>
      <c r="J11" s="275"/>
      <c r="K11" s="275"/>
      <c r="L11" s="275"/>
      <c r="M11" s="276"/>
      <c r="N11" s="105"/>
      <c r="O11" s="105"/>
      <c r="P11" s="105"/>
      <c r="Q11" s="105"/>
      <c r="R11" s="105"/>
      <c r="S11" s="105"/>
      <c r="T11" s="105"/>
      <c r="U11" s="105"/>
      <c r="V11" s="105"/>
      <c r="W11" s="107"/>
      <c r="X11" s="107"/>
      <c r="Y11" s="107"/>
      <c r="Z11" s="121"/>
      <c r="AA11" s="121"/>
      <c r="AB11" s="107"/>
      <c r="AC11" s="107"/>
      <c r="AD11" s="107"/>
      <c r="AE11" s="107"/>
      <c r="AF11" s="107"/>
      <c r="AG11" s="107"/>
      <c r="AH11" s="107"/>
      <c r="AI11" s="107"/>
      <c r="AJ11" s="107"/>
      <c r="AK11" s="107"/>
      <c r="AL11" s="107"/>
      <c r="AM11" s="107"/>
      <c r="AN11" s="107"/>
      <c r="AO11" s="107"/>
      <c r="AP11" s="107"/>
      <c r="AQ11" s="107"/>
      <c r="AR11" s="107"/>
      <c r="AS11" s="107"/>
      <c r="AT11" s="121"/>
      <c r="AU11" s="107"/>
      <c r="AV11" s="107"/>
      <c r="AW11" s="105"/>
    </row>
    <row r="12" spans="1:49" ht="17.25" customHeight="1" x14ac:dyDescent="0.25">
      <c r="A12" s="167"/>
      <c r="B12" s="168"/>
      <c r="C12" s="175"/>
      <c r="D12" s="176"/>
      <c r="E12" s="177"/>
      <c r="F12" s="7"/>
      <c r="G12" s="258"/>
      <c r="H12" s="259"/>
      <c r="I12" s="184"/>
      <c r="J12" s="185"/>
      <c r="K12" s="185"/>
      <c r="L12" s="185"/>
      <c r="M12" s="186"/>
      <c r="N12" s="1"/>
      <c r="O12" s="1"/>
      <c r="P12" s="1"/>
      <c r="Q12" s="1"/>
      <c r="R12" s="1"/>
      <c r="S12" s="1"/>
      <c r="T12" s="1"/>
      <c r="U12" s="1"/>
      <c r="V12" s="1"/>
      <c r="W12" s="107"/>
      <c r="X12" s="107"/>
      <c r="Y12" s="107"/>
      <c r="Z12" s="121"/>
      <c r="AA12" s="121"/>
      <c r="AB12" s="107"/>
      <c r="AC12" s="107"/>
      <c r="AD12" s="107"/>
      <c r="AE12" s="107"/>
      <c r="AF12" s="107"/>
      <c r="AG12" s="107"/>
      <c r="AH12" s="107"/>
      <c r="AI12" s="107"/>
      <c r="AJ12" s="107"/>
      <c r="AK12" s="107"/>
      <c r="AL12" s="107"/>
      <c r="AM12" s="107"/>
      <c r="AN12" s="107"/>
      <c r="AO12" s="107"/>
      <c r="AP12" s="107"/>
      <c r="AQ12" s="107"/>
      <c r="AR12" s="107"/>
      <c r="AS12" s="107"/>
      <c r="AT12" s="121"/>
      <c r="AU12" s="107"/>
      <c r="AV12" s="107"/>
      <c r="AW12" s="1"/>
    </row>
    <row r="13" spans="1:49" ht="19.5" customHeight="1" thickBot="1" x14ac:dyDescent="0.3">
      <c r="A13" s="1"/>
      <c r="B13" s="1"/>
      <c r="C13" s="1"/>
      <c r="D13" s="1"/>
      <c r="E13" s="1"/>
      <c r="F13" s="1"/>
      <c r="G13" s="1"/>
      <c r="H13" s="1"/>
      <c r="I13" s="1"/>
      <c r="J13" s="1"/>
      <c r="K13" s="1"/>
      <c r="L13" s="1"/>
      <c r="M13" s="1"/>
      <c r="N13" s="1"/>
      <c r="O13" s="1"/>
      <c r="P13" s="1"/>
      <c r="Q13" s="1"/>
      <c r="R13" s="1"/>
      <c r="S13" s="1"/>
      <c r="T13" s="1"/>
      <c r="U13" s="1"/>
      <c r="V13" s="1"/>
      <c r="W13" s="107"/>
      <c r="X13" s="107"/>
      <c r="Y13" s="107"/>
      <c r="Z13" s="121"/>
      <c r="AA13" s="121"/>
      <c r="AB13" s="107"/>
      <c r="AC13" s="107"/>
      <c r="AD13" s="107"/>
      <c r="AE13" s="107"/>
      <c r="AF13" s="107"/>
      <c r="AG13" s="107"/>
      <c r="AH13" s="107"/>
      <c r="AI13" s="107"/>
      <c r="AJ13" s="107"/>
      <c r="AK13" s="107"/>
      <c r="AL13" s="107"/>
      <c r="AM13" s="107"/>
      <c r="AN13" s="107"/>
      <c r="AO13" s="107"/>
      <c r="AP13" s="107"/>
      <c r="AQ13" s="107"/>
      <c r="AR13" s="107"/>
      <c r="AS13" s="107"/>
      <c r="AT13" s="121"/>
      <c r="AU13" s="107"/>
      <c r="AV13" s="107"/>
      <c r="AW13" s="1"/>
    </row>
    <row r="14" spans="1:49" ht="15" customHeight="1" x14ac:dyDescent="0.25">
      <c r="A14" s="187" t="s">
        <v>6</v>
      </c>
      <c r="B14" s="188"/>
      <c r="C14" s="191" t="s">
        <v>7</v>
      </c>
      <c r="D14" s="194" t="s">
        <v>8</v>
      </c>
      <c r="E14" s="195"/>
      <c r="F14" s="188"/>
      <c r="G14" s="198" t="s">
        <v>9</v>
      </c>
      <c r="H14" s="198"/>
      <c r="I14" s="198"/>
      <c r="J14" s="198"/>
      <c r="K14" s="198"/>
      <c r="L14" s="198"/>
      <c r="M14" s="198"/>
      <c r="N14" s="198"/>
      <c r="O14" s="198"/>
      <c r="P14" s="198"/>
      <c r="Q14" s="199"/>
      <c r="R14" s="220" t="s">
        <v>10</v>
      </c>
      <c r="S14" s="221"/>
      <c r="T14" s="221"/>
      <c r="U14" s="221"/>
      <c r="V14" s="222"/>
      <c r="W14" s="229" t="s">
        <v>11</v>
      </c>
      <c r="X14" s="229"/>
      <c r="Y14" s="229"/>
      <c r="Z14" s="229"/>
      <c r="AA14" s="230"/>
      <c r="AB14" s="231" t="s">
        <v>12</v>
      </c>
      <c r="AC14" s="232"/>
      <c r="AD14" s="232"/>
      <c r="AE14" s="232"/>
      <c r="AF14" s="233"/>
      <c r="AG14" s="234" t="s">
        <v>12</v>
      </c>
      <c r="AH14" s="234"/>
      <c r="AI14" s="234"/>
      <c r="AJ14" s="234"/>
      <c r="AK14" s="235"/>
      <c r="AL14" s="232" t="s">
        <v>12</v>
      </c>
      <c r="AM14" s="232"/>
      <c r="AN14" s="232"/>
      <c r="AO14" s="232"/>
      <c r="AP14" s="233"/>
      <c r="AQ14" s="236" t="s">
        <v>13</v>
      </c>
      <c r="AR14" s="237"/>
      <c r="AS14" s="237"/>
      <c r="AT14" s="238"/>
      <c r="AU14" s="8"/>
    </row>
    <row r="15" spans="1:49" s="9" customFormat="1" x14ac:dyDescent="0.25">
      <c r="A15" s="189"/>
      <c r="B15" s="166"/>
      <c r="C15" s="192"/>
      <c r="D15" s="165"/>
      <c r="E15" s="196"/>
      <c r="F15" s="166"/>
      <c r="G15" s="200"/>
      <c r="H15" s="200"/>
      <c r="I15" s="200"/>
      <c r="J15" s="200"/>
      <c r="K15" s="200"/>
      <c r="L15" s="200"/>
      <c r="M15" s="200"/>
      <c r="N15" s="200"/>
      <c r="O15" s="200"/>
      <c r="P15" s="200"/>
      <c r="Q15" s="201"/>
      <c r="R15" s="223"/>
      <c r="S15" s="224"/>
      <c r="T15" s="224"/>
      <c r="U15" s="224"/>
      <c r="V15" s="225"/>
      <c r="W15" s="239" t="s">
        <v>14</v>
      </c>
      <c r="X15" s="239"/>
      <c r="Y15" s="239"/>
      <c r="Z15" s="239"/>
      <c r="AA15" s="240"/>
      <c r="AB15" s="260" t="s">
        <v>15</v>
      </c>
      <c r="AC15" s="261"/>
      <c r="AD15" s="261"/>
      <c r="AE15" s="261"/>
      <c r="AF15" s="262"/>
      <c r="AG15" s="266" t="s">
        <v>16</v>
      </c>
      <c r="AH15" s="267"/>
      <c r="AI15" s="267"/>
      <c r="AJ15" s="267"/>
      <c r="AK15" s="268"/>
      <c r="AL15" s="260" t="s">
        <v>17</v>
      </c>
      <c r="AM15" s="261"/>
      <c r="AN15" s="261"/>
      <c r="AO15" s="261"/>
      <c r="AP15" s="262"/>
      <c r="AQ15" s="204" t="s">
        <v>18</v>
      </c>
      <c r="AR15" s="205"/>
      <c r="AS15" s="205"/>
      <c r="AT15" s="206"/>
      <c r="AU15" s="8"/>
    </row>
    <row r="16" spans="1:49" s="9" customFormat="1" x14ac:dyDescent="0.25">
      <c r="A16" s="190"/>
      <c r="B16" s="168"/>
      <c r="C16" s="192"/>
      <c r="D16" s="167"/>
      <c r="E16" s="197"/>
      <c r="F16" s="168"/>
      <c r="G16" s="202"/>
      <c r="H16" s="202"/>
      <c r="I16" s="202"/>
      <c r="J16" s="202"/>
      <c r="K16" s="202"/>
      <c r="L16" s="202"/>
      <c r="M16" s="202"/>
      <c r="N16" s="202"/>
      <c r="O16" s="202"/>
      <c r="P16" s="202"/>
      <c r="Q16" s="203"/>
      <c r="R16" s="226"/>
      <c r="S16" s="227"/>
      <c r="T16" s="227"/>
      <c r="U16" s="227"/>
      <c r="V16" s="228"/>
      <c r="W16" s="241"/>
      <c r="X16" s="241"/>
      <c r="Y16" s="241"/>
      <c r="Z16" s="241"/>
      <c r="AA16" s="242"/>
      <c r="AB16" s="263"/>
      <c r="AC16" s="264"/>
      <c r="AD16" s="264"/>
      <c r="AE16" s="264"/>
      <c r="AF16" s="265"/>
      <c r="AG16" s="269"/>
      <c r="AH16" s="270"/>
      <c r="AI16" s="270"/>
      <c r="AJ16" s="270"/>
      <c r="AK16" s="271"/>
      <c r="AL16" s="263"/>
      <c r="AM16" s="264"/>
      <c r="AN16" s="264"/>
      <c r="AO16" s="264"/>
      <c r="AP16" s="265"/>
      <c r="AQ16" s="207"/>
      <c r="AR16" s="208"/>
      <c r="AS16" s="208"/>
      <c r="AT16" s="209"/>
      <c r="AU16" s="8"/>
    </row>
    <row r="17" spans="1:48" s="9" customFormat="1" ht="75.75" thickBot="1" x14ac:dyDescent="0.3">
      <c r="A17" s="10" t="s">
        <v>19</v>
      </c>
      <c r="B17" s="11" t="s">
        <v>20</v>
      </c>
      <c r="C17" s="193"/>
      <c r="D17" s="12" t="s">
        <v>21</v>
      </c>
      <c r="E17" s="11" t="s">
        <v>22</v>
      </c>
      <c r="F17" s="11" t="s">
        <v>23</v>
      </c>
      <c r="G17" s="13" t="s">
        <v>24</v>
      </c>
      <c r="H17" s="13" t="s">
        <v>25</v>
      </c>
      <c r="I17" s="13" t="s">
        <v>26</v>
      </c>
      <c r="J17" s="13" t="s">
        <v>27</v>
      </c>
      <c r="K17" s="13" t="s">
        <v>28</v>
      </c>
      <c r="L17" s="13" t="s">
        <v>29</v>
      </c>
      <c r="M17" s="13" t="s">
        <v>30</v>
      </c>
      <c r="N17" s="13" t="s">
        <v>31</v>
      </c>
      <c r="O17" s="13" t="s">
        <v>32</v>
      </c>
      <c r="P17" s="13" t="s">
        <v>33</v>
      </c>
      <c r="Q17" s="14" t="s">
        <v>34</v>
      </c>
      <c r="R17" s="15" t="s">
        <v>35</v>
      </c>
      <c r="S17" s="16" t="s">
        <v>36</v>
      </c>
      <c r="T17" s="16" t="s">
        <v>37</v>
      </c>
      <c r="U17" s="16" t="s">
        <v>38</v>
      </c>
      <c r="V17" s="17" t="s">
        <v>99</v>
      </c>
      <c r="W17" s="18" t="s">
        <v>39</v>
      </c>
      <c r="X17" s="19" t="s">
        <v>40</v>
      </c>
      <c r="Y17" s="19" t="s">
        <v>41</v>
      </c>
      <c r="Z17" s="122" t="s">
        <v>42</v>
      </c>
      <c r="AA17" s="127" t="s">
        <v>43</v>
      </c>
      <c r="AB17" s="20" t="s">
        <v>39</v>
      </c>
      <c r="AC17" s="21" t="s">
        <v>40</v>
      </c>
      <c r="AD17" s="21" t="s">
        <v>41</v>
      </c>
      <c r="AE17" s="21" t="s">
        <v>42</v>
      </c>
      <c r="AF17" s="22" t="s">
        <v>43</v>
      </c>
      <c r="AG17" s="23" t="s">
        <v>39</v>
      </c>
      <c r="AH17" s="24" t="s">
        <v>40</v>
      </c>
      <c r="AI17" s="24" t="s">
        <v>41</v>
      </c>
      <c r="AJ17" s="24" t="s">
        <v>42</v>
      </c>
      <c r="AK17" s="25" t="s">
        <v>43</v>
      </c>
      <c r="AL17" s="20" t="s">
        <v>39</v>
      </c>
      <c r="AM17" s="21" t="s">
        <v>40</v>
      </c>
      <c r="AN17" s="21" t="s">
        <v>41</v>
      </c>
      <c r="AO17" s="21" t="s">
        <v>42</v>
      </c>
      <c r="AP17" s="22" t="s">
        <v>43</v>
      </c>
      <c r="AQ17" s="26" t="s">
        <v>39</v>
      </c>
      <c r="AR17" s="27" t="s">
        <v>44</v>
      </c>
      <c r="AS17" s="27" t="s">
        <v>45</v>
      </c>
      <c r="AT17" s="130" t="s">
        <v>46</v>
      </c>
      <c r="AU17" s="8"/>
    </row>
    <row r="18" spans="1:48" s="74" customFormat="1" ht="99.75" customHeight="1" x14ac:dyDescent="0.25">
      <c r="A18" s="56">
        <v>4</v>
      </c>
      <c r="B18" s="57" t="s">
        <v>47</v>
      </c>
      <c r="C18" s="58" t="s">
        <v>48</v>
      </c>
      <c r="D18" s="59">
        <v>1</v>
      </c>
      <c r="E18" s="60" t="s">
        <v>100</v>
      </c>
      <c r="F18" s="61" t="s">
        <v>49</v>
      </c>
      <c r="G18" s="62" t="s">
        <v>50</v>
      </c>
      <c r="H18" s="63" t="s">
        <v>51</v>
      </c>
      <c r="I18" s="64" t="s">
        <v>174</v>
      </c>
      <c r="J18" s="59" t="s">
        <v>52</v>
      </c>
      <c r="K18" s="57" t="s">
        <v>53</v>
      </c>
      <c r="L18" s="65">
        <v>0</v>
      </c>
      <c r="M18" s="65">
        <v>0.05</v>
      </c>
      <c r="N18" s="65">
        <v>0.1</v>
      </c>
      <c r="O18" s="65">
        <v>0.2</v>
      </c>
      <c r="P18" s="65">
        <f t="shared" ref="P18:P25" si="0">+O18</f>
        <v>0.2</v>
      </c>
      <c r="Q18" s="66" t="s">
        <v>54</v>
      </c>
      <c r="R18" s="67" t="s">
        <v>55</v>
      </c>
      <c r="S18" s="62" t="s">
        <v>56</v>
      </c>
      <c r="T18" s="57" t="s">
        <v>57</v>
      </c>
      <c r="U18" s="68" t="s">
        <v>59</v>
      </c>
      <c r="V18" s="69" t="s">
        <v>58</v>
      </c>
      <c r="W18" s="70" t="s">
        <v>127</v>
      </c>
      <c r="X18" s="71" t="s">
        <v>127</v>
      </c>
      <c r="Y18" s="71" t="s">
        <v>127</v>
      </c>
      <c r="Z18" s="123" t="s">
        <v>186</v>
      </c>
      <c r="AA18" s="123" t="s">
        <v>127</v>
      </c>
      <c r="AB18" s="70">
        <f t="shared" ref="AB18:AB28" si="1">+M18</f>
        <v>0.05</v>
      </c>
      <c r="AC18" s="71"/>
      <c r="AD18" s="58">
        <f t="shared" ref="AD18:AD28" si="2">IFERROR((AC18/AB18),0)</f>
        <v>0</v>
      </c>
      <c r="AE18" s="59"/>
      <c r="AF18" s="72"/>
      <c r="AG18" s="70">
        <f t="shared" ref="AG18:AG28" si="3">+N18</f>
        <v>0.1</v>
      </c>
      <c r="AH18" s="71"/>
      <c r="AI18" s="58">
        <f t="shared" ref="AI18:AI28" si="4">IFERROR((AH18/AG18),0)</f>
        <v>0</v>
      </c>
      <c r="AJ18" s="59"/>
      <c r="AK18" s="72"/>
      <c r="AL18" s="70">
        <f t="shared" ref="AL18:AL28" si="5">+O18</f>
        <v>0.2</v>
      </c>
      <c r="AM18" s="71"/>
      <c r="AN18" s="58">
        <f t="shared" ref="AN18:AN28" si="6">IFERROR((AM18/AL18),0)</f>
        <v>0</v>
      </c>
      <c r="AO18" s="59"/>
      <c r="AP18" s="72"/>
      <c r="AQ18" s="108">
        <f t="shared" ref="AQ18:AQ28" si="7">+P18</f>
        <v>0.2</v>
      </c>
      <c r="AR18" s="139">
        <v>0</v>
      </c>
      <c r="AS18" s="134">
        <f>IF(AR18/AQ18&gt;100%,100%,AR18/AQ18)</f>
        <v>0</v>
      </c>
      <c r="AT18" s="123" t="s">
        <v>185</v>
      </c>
      <c r="AU18" s="73"/>
    </row>
    <row r="19" spans="1:48" s="74" customFormat="1" ht="88.5" customHeight="1" x14ac:dyDescent="0.25">
      <c r="A19" s="75">
        <v>4</v>
      </c>
      <c r="B19" s="62" t="s">
        <v>47</v>
      </c>
      <c r="C19" s="65" t="s">
        <v>60</v>
      </c>
      <c r="D19" s="61">
        <v>2</v>
      </c>
      <c r="E19" s="76" t="s">
        <v>61</v>
      </c>
      <c r="F19" s="61" t="s">
        <v>49</v>
      </c>
      <c r="G19" s="76" t="s">
        <v>62</v>
      </c>
      <c r="H19" s="76" t="s">
        <v>63</v>
      </c>
      <c r="I19" s="77">
        <v>0.6</v>
      </c>
      <c r="J19" s="78" t="s">
        <v>52</v>
      </c>
      <c r="K19" s="57" t="s">
        <v>53</v>
      </c>
      <c r="L19" s="79">
        <v>0.12</v>
      </c>
      <c r="M19" s="79">
        <v>0.34</v>
      </c>
      <c r="N19" s="80">
        <v>0.51</v>
      </c>
      <c r="O19" s="80">
        <v>0.68</v>
      </c>
      <c r="P19" s="81">
        <f t="shared" si="0"/>
        <v>0.68</v>
      </c>
      <c r="Q19" s="82" t="s">
        <v>64</v>
      </c>
      <c r="R19" s="83" t="s">
        <v>65</v>
      </c>
      <c r="S19" s="76" t="s">
        <v>66</v>
      </c>
      <c r="T19" s="57" t="s">
        <v>57</v>
      </c>
      <c r="U19" s="84" t="s">
        <v>59</v>
      </c>
      <c r="V19" s="82" t="s">
        <v>67</v>
      </c>
      <c r="W19" s="70">
        <f t="shared" ref="W19:W28" si="8">+L19</f>
        <v>0.12</v>
      </c>
      <c r="X19" s="138">
        <v>0.1268</v>
      </c>
      <c r="Y19" s="134">
        <f>IF(X19/W19&gt;100%,100%,X19/W19)</f>
        <v>1</v>
      </c>
      <c r="Z19" s="124" t="s">
        <v>188</v>
      </c>
      <c r="AA19" s="128" t="s">
        <v>187</v>
      </c>
      <c r="AB19" s="70">
        <f t="shared" si="1"/>
        <v>0.34</v>
      </c>
      <c r="AC19" s="65"/>
      <c r="AD19" s="58">
        <f t="shared" si="2"/>
        <v>0</v>
      </c>
      <c r="AE19" s="61"/>
      <c r="AF19" s="85"/>
      <c r="AG19" s="70">
        <f t="shared" si="3"/>
        <v>0.51</v>
      </c>
      <c r="AH19" s="65"/>
      <c r="AI19" s="58">
        <f t="shared" si="4"/>
        <v>0</v>
      </c>
      <c r="AJ19" s="61"/>
      <c r="AK19" s="85"/>
      <c r="AL19" s="70">
        <f t="shared" si="5"/>
        <v>0.68</v>
      </c>
      <c r="AM19" s="65"/>
      <c r="AN19" s="58">
        <f t="shared" si="6"/>
        <v>0</v>
      </c>
      <c r="AO19" s="61"/>
      <c r="AP19" s="85"/>
      <c r="AQ19" s="108">
        <f t="shared" si="7"/>
        <v>0.68</v>
      </c>
      <c r="AR19" s="139">
        <f t="shared" ref="AR19:AR28" si="9">+X19+AC19+AH19+AM19</f>
        <v>0.1268</v>
      </c>
      <c r="AS19" s="134">
        <f t="shared" ref="AS19:AS35" si="10">IF(AR19/AQ19&gt;100%,100%,AR19/AQ19)</f>
        <v>0.18647058823529411</v>
      </c>
      <c r="AT19" s="128" t="s">
        <v>188</v>
      </c>
      <c r="AU19" s="73"/>
    </row>
    <row r="20" spans="1:48" s="74" customFormat="1" ht="126" customHeight="1" x14ac:dyDescent="0.25">
      <c r="A20" s="75">
        <v>4</v>
      </c>
      <c r="B20" s="62" t="s">
        <v>47</v>
      </c>
      <c r="C20" s="65" t="s">
        <v>60</v>
      </c>
      <c r="D20" s="61">
        <v>3</v>
      </c>
      <c r="E20" s="76" t="s">
        <v>101</v>
      </c>
      <c r="F20" s="61" t="s">
        <v>49</v>
      </c>
      <c r="G20" s="76" t="s">
        <v>68</v>
      </c>
      <c r="H20" s="76" t="s">
        <v>69</v>
      </c>
      <c r="I20" s="77">
        <v>0.6</v>
      </c>
      <c r="J20" s="78" t="s">
        <v>52</v>
      </c>
      <c r="K20" s="57" t="s">
        <v>53</v>
      </c>
      <c r="L20" s="65">
        <v>0.12</v>
      </c>
      <c r="M20" s="65">
        <v>0.3</v>
      </c>
      <c r="N20" s="65">
        <v>0.48</v>
      </c>
      <c r="O20" s="65">
        <v>0.65</v>
      </c>
      <c r="P20" s="65">
        <f t="shared" si="0"/>
        <v>0.65</v>
      </c>
      <c r="Q20" s="82" t="s">
        <v>64</v>
      </c>
      <c r="R20" s="83" t="s">
        <v>65</v>
      </c>
      <c r="S20" s="76" t="s">
        <v>66</v>
      </c>
      <c r="T20" s="57" t="s">
        <v>57</v>
      </c>
      <c r="U20" s="84" t="s">
        <v>59</v>
      </c>
      <c r="V20" s="82" t="s">
        <v>67</v>
      </c>
      <c r="W20" s="70">
        <f t="shared" si="8"/>
        <v>0.12</v>
      </c>
      <c r="X20" s="138">
        <v>0.16830000000000001</v>
      </c>
      <c r="Y20" s="134">
        <f t="shared" ref="Y20:Y35" si="11">IF(X20/W20&gt;100%,100%,X20/W20)</f>
        <v>1</v>
      </c>
      <c r="Z20" s="124" t="s">
        <v>189</v>
      </c>
      <c r="AA20" s="128" t="s">
        <v>187</v>
      </c>
      <c r="AB20" s="70">
        <f t="shared" si="1"/>
        <v>0.3</v>
      </c>
      <c r="AC20" s="65"/>
      <c r="AD20" s="58">
        <f t="shared" si="2"/>
        <v>0</v>
      </c>
      <c r="AE20" s="61"/>
      <c r="AF20" s="85"/>
      <c r="AG20" s="70">
        <f t="shared" si="3"/>
        <v>0.48</v>
      </c>
      <c r="AH20" s="65"/>
      <c r="AI20" s="58">
        <f t="shared" si="4"/>
        <v>0</v>
      </c>
      <c r="AJ20" s="61"/>
      <c r="AK20" s="85"/>
      <c r="AL20" s="70">
        <f t="shared" si="5"/>
        <v>0.65</v>
      </c>
      <c r="AM20" s="65"/>
      <c r="AN20" s="58">
        <f t="shared" si="6"/>
        <v>0</v>
      </c>
      <c r="AO20" s="61"/>
      <c r="AP20" s="85"/>
      <c r="AQ20" s="108">
        <f t="shared" si="7"/>
        <v>0.65</v>
      </c>
      <c r="AR20" s="139">
        <f t="shared" si="9"/>
        <v>0.16830000000000001</v>
      </c>
      <c r="AS20" s="134">
        <f t="shared" si="10"/>
        <v>0.25892307692307692</v>
      </c>
      <c r="AT20" s="128" t="s">
        <v>189</v>
      </c>
      <c r="AU20" s="73"/>
    </row>
    <row r="21" spans="1:48" s="74" customFormat="1" ht="110.25" customHeight="1" x14ac:dyDescent="0.25">
      <c r="A21" s="75">
        <v>4</v>
      </c>
      <c r="B21" s="62" t="s">
        <v>47</v>
      </c>
      <c r="C21" s="65" t="s">
        <v>60</v>
      </c>
      <c r="D21" s="61">
        <v>4</v>
      </c>
      <c r="E21" s="76" t="s">
        <v>102</v>
      </c>
      <c r="F21" s="61" t="s">
        <v>49</v>
      </c>
      <c r="G21" s="76" t="s">
        <v>70</v>
      </c>
      <c r="H21" s="76" t="s">
        <v>71</v>
      </c>
      <c r="I21" s="86">
        <v>0.96489999999999998</v>
      </c>
      <c r="J21" s="78" t="s">
        <v>52</v>
      </c>
      <c r="K21" s="57" t="s">
        <v>53</v>
      </c>
      <c r="L21" s="65">
        <v>0.2</v>
      </c>
      <c r="M21" s="65">
        <v>0.4</v>
      </c>
      <c r="N21" s="65">
        <v>0.6</v>
      </c>
      <c r="O21" s="65">
        <v>0.95</v>
      </c>
      <c r="P21" s="65">
        <f t="shared" si="0"/>
        <v>0.95</v>
      </c>
      <c r="Q21" s="82" t="s">
        <v>64</v>
      </c>
      <c r="R21" s="83" t="s">
        <v>65</v>
      </c>
      <c r="S21" s="76" t="s">
        <v>66</v>
      </c>
      <c r="T21" s="57" t="s">
        <v>57</v>
      </c>
      <c r="U21" s="84" t="s">
        <v>59</v>
      </c>
      <c r="V21" s="82" t="s">
        <v>72</v>
      </c>
      <c r="W21" s="70">
        <f t="shared" si="8"/>
        <v>0.2</v>
      </c>
      <c r="X21" s="138">
        <v>0.21870000000000001</v>
      </c>
      <c r="Y21" s="134">
        <f t="shared" si="11"/>
        <v>1</v>
      </c>
      <c r="Z21" s="124" t="s">
        <v>190</v>
      </c>
      <c r="AA21" s="128" t="s">
        <v>187</v>
      </c>
      <c r="AB21" s="70">
        <f t="shared" si="1"/>
        <v>0.4</v>
      </c>
      <c r="AC21" s="65"/>
      <c r="AD21" s="58">
        <f t="shared" si="2"/>
        <v>0</v>
      </c>
      <c r="AE21" s="61"/>
      <c r="AF21" s="85"/>
      <c r="AG21" s="70">
        <f t="shared" si="3"/>
        <v>0.6</v>
      </c>
      <c r="AH21" s="65"/>
      <c r="AI21" s="58">
        <f t="shared" si="4"/>
        <v>0</v>
      </c>
      <c r="AJ21" s="61"/>
      <c r="AK21" s="85"/>
      <c r="AL21" s="70">
        <f t="shared" si="5"/>
        <v>0.95</v>
      </c>
      <c r="AM21" s="65"/>
      <c r="AN21" s="58">
        <f t="shared" si="6"/>
        <v>0</v>
      </c>
      <c r="AO21" s="61"/>
      <c r="AP21" s="85"/>
      <c r="AQ21" s="108">
        <f t="shared" si="7"/>
        <v>0.95</v>
      </c>
      <c r="AR21" s="139">
        <f t="shared" si="9"/>
        <v>0.21870000000000001</v>
      </c>
      <c r="AS21" s="134">
        <f t="shared" si="10"/>
        <v>0.23021052631578948</v>
      </c>
      <c r="AT21" s="128" t="s">
        <v>194</v>
      </c>
      <c r="AU21" s="73"/>
    </row>
    <row r="22" spans="1:48" s="74" customFormat="1" ht="133.5" customHeight="1" x14ac:dyDescent="0.25">
      <c r="A22" s="75">
        <v>4</v>
      </c>
      <c r="B22" s="62" t="s">
        <v>47</v>
      </c>
      <c r="C22" s="65" t="s">
        <v>60</v>
      </c>
      <c r="D22" s="61">
        <v>5</v>
      </c>
      <c r="E22" s="62" t="s">
        <v>103</v>
      </c>
      <c r="F22" s="61" t="s">
        <v>49</v>
      </c>
      <c r="G22" s="62" t="s">
        <v>73</v>
      </c>
      <c r="H22" s="62" t="s">
        <v>74</v>
      </c>
      <c r="I22" s="81">
        <v>0.25</v>
      </c>
      <c r="J22" s="61" t="s">
        <v>52</v>
      </c>
      <c r="K22" s="57" t="s">
        <v>53</v>
      </c>
      <c r="L22" s="65">
        <v>0.08</v>
      </c>
      <c r="M22" s="65">
        <v>0.2</v>
      </c>
      <c r="N22" s="65">
        <v>0.3</v>
      </c>
      <c r="O22" s="65">
        <v>0.45</v>
      </c>
      <c r="P22" s="65">
        <f t="shared" si="0"/>
        <v>0.45</v>
      </c>
      <c r="Q22" s="66" t="s">
        <v>64</v>
      </c>
      <c r="R22" s="67" t="s">
        <v>65</v>
      </c>
      <c r="S22" s="76" t="s">
        <v>66</v>
      </c>
      <c r="T22" s="57" t="s">
        <v>57</v>
      </c>
      <c r="U22" s="84" t="s">
        <v>59</v>
      </c>
      <c r="V22" s="82" t="s">
        <v>72</v>
      </c>
      <c r="W22" s="70">
        <f t="shared" si="8"/>
        <v>0.08</v>
      </c>
      <c r="X22" s="138">
        <v>2.3900000000000001E-2</v>
      </c>
      <c r="Y22" s="134">
        <f t="shared" si="11"/>
        <v>0.29875000000000002</v>
      </c>
      <c r="Z22" s="124" t="s">
        <v>191</v>
      </c>
      <c r="AA22" s="128" t="s">
        <v>187</v>
      </c>
      <c r="AB22" s="70">
        <f t="shared" si="1"/>
        <v>0.2</v>
      </c>
      <c r="AC22" s="65"/>
      <c r="AD22" s="58">
        <f t="shared" si="2"/>
        <v>0</v>
      </c>
      <c r="AE22" s="61"/>
      <c r="AF22" s="85"/>
      <c r="AG22" s="70">
        <f t="shared" si="3"/>
        <v>0.3</v>
      </c>
      <c r="AH22" s="65"/>
      <c r="AI22" s="58">
        <f t="shared" si="4"/>
        <v>0</v>
      </c>
      <c r="AJ22" s="61"/>
      <c r="AK22" s="85"/>
      <c r="AL22" s="70">
        <f t="shared" si="5"/>
        <v>0.45</v>
      </c>
      <c r="AM22" s="65"/>
      <c r="AN22" s="58">
        <f t="shared" si="6"/>
        <v>0</v>
      </c>
      <c r="AO22" s="61"/>
      <c r="AP22" s="85"/>
      <c r="AQ22" s="108">
        <f t="shared" si="7"/>
        <v>0.45</v>
      </c>
      <c r="AR22" s="139">
        <f t="shared" si="9"/>
        <v>2.3900000000000001E-2</v>
      </c>
      <c r="AS22" s="134">
        <f t="shared" si="10"/>
        <v>5.3111111111111109E-2</v>
      </c>
      <c r="AT22" s="128" t="s">
        <v>195</v>
      </c>
      <c r="AU22" s="73"/>
    </row>
    <row r="23" spans="1:48" s="74" customFormat="1" ht="88.5" customHeight="1" x14ac:dyDescent="0.25">
      <c r="A23" s="75">
        <v>4</v>
      </c>
      <c r="B23" s="62" t="s">
        <v>47</v>
      </c>
      <c r="C23" s="65" t="s">
        <v>60</v>
      </c>
      <c r="D23" s="61">
        <v>6</v>
      </c>
      <c r="E23" s="76" t="s">
        <v>104</v>
      </c>
      <c r="F23" s="78" t="s">
        <v>75</v>
      </c>
      <c r="G23" s="76" t="s">
        <v>76</v>
      </c>
      <c r="H23" s="76" t="s">
        <v>77</v>
      </c>
      <c r="I23" s="77">
        <v>0.95</v>
      </c>
      <c r="J23" s="78" t="s">
        <v>78</v>
      </c>
      <c r="K23" s="57" t="s">
        <v>53</v>
      </c>
      <c r="L23" s="65">
        <v>0.98</v>
      </c>
      <c r="M23" s="65">
        <v>1</v>
      </c>
      <c r="N23" s="65">
        <v>1</v>
      </c>
      <c r="O23" s="65">
        <v>1</v>
      </c>
      <c r="P23" s="65">
        <f t="shared" si="0"/>
        <v>1</v>
      </c>
      <c r="Q23" s="82" t="s">
        <v>64</v>
      </c>
      <c r="R23" s="83" t="s">
        <v>79</v>
      </c>
      <c r="S23" s="76" t="s">
        <v>80</v>
      </c>
      <c r="T23" s="57" t="s">
        <v>57</v>
      </c>
      <c r="U23" s="84" t="s">
        <v>59</v>
      </c>
      <c r="V23" s="87" t="s">
        <v>81</v>
      </c>
      <c r="W23" s="70">
        <f t="shared" si="8"/>
        <v>0.98</v>
      </c>
      <c r="X23" s="138">
        <f>159/160</f>
        <v>0.99375000000000002</v>
      </c>
      <c r="Y23" s="134">
        <f t="shared" si="11"/>
        <v>1</v>
      </c>
      <c r="Z23" s="124" t="s">
        <v>192</v>
      </c>
      <c r="AA23" s="128" t="s">
        <v>187</v>
      </c>
      <c r="AB23" s="70">
        <f t="shared" si="1"/>
        <v>1</v>
      </c>
      <c r="AC23" s="65">
        <v>0</v>
      </c>
      <c r="AD23" s="58">
        <f t="shared" si="2"/>
        <v>0</v>
      </c>
      <c r="AE23" s="61"/>
      <c r="AF23" s="85"/>
      <c r="AG23" s="70">
        <f t="shared" si="3"/>
        <v>1</v>
      </c>
      <c r="AH23" s="65">
        <v>0</v>
      </c>
      <c r="AI23" s="58">
        <f t="shared" si="4"/>
        <v>0</v>
      </c>
      <c r="AJ23" s="61"/>
      <c r="AK23" s="85"/>
      <c r="AL23" s="70">
        <f t="shared" si="5"/>
        <v>1</v>
      </c>
      <c r="AM23" s="65">
        <v>0</v>
      </c>
      <c r="AN23" s="58">
        <f t="shared" si="6"/>
        <v>0</v>
      </c>
      <c r="AO23" s="61"/>
      <c r="AP23" s="85"/>
      <c r="AQ23" s="108">
        <f t="shared" si="7"/>
        <v>1</v>
      </c>
      <c r="AR23" s="139">
        <f>AVERAGE(X23,AC23,AH23,AM23)</f>
        <v>0.24843750000000001</v>
      </c>
      <c r="AS23" s="134">
        <f t="shared" si="10"/>
        <v>0.24843750000000001</v>
      </c>
      <c r="AT23" s="128" t="s">
        <v>196</v>
      </c>
      <c r="AU23" s="73"/>
    </row>
    <row r="24" spans="1:48" s="74" customFormat="1" ht="88.5" customHeight="1" x14ac:dyDescent="0.25">
      <c r="A24" s="75">
        <v>4</v>
      </c>
      <c r="B24" s="62" t="s">
        <v>47</v>
      </c>
      <c r="C24" s="65" t="s">
        <v>60</v>
      </c>
      <c r="D24" s="61">
        <v>7</v>
      </c>
      <c r="E24" s="76" t="s">
        <v>82</v>
      </c>
      <c r="F24" s="61" t="s">
        <v>49</v>
      </c>
      <c r="G24" s="76" t="s">
        <v>83</v>
      </c>
      <c r="H24" s="76" t="s">
        <v>84</v>
      </c>
      <c r="I24" s="77">
        <v>1</v>
      </c>
      <c r="J24" s="78" t="s">
        <v>78</v>
      </c>
      <c r="K24" s="57" t="s">
        <v>53</v>
      </c>
      <c r="L24" s="79">
        <v>1</v>
      </c>
      <c r="M24" s="79">
        <v>1</v>
      </c>
      <c r="N24" s="79">
        <v>1</v>
      </c>
      <c r="O24" s="79">
        <v>1</v>
      </c>
      <c r="P24" s="81">
        <f t="shared" si="0"/>
        <v>1</v>
      </c>
      <c r="Q24" s="82" t="s">
        <v>64</v>
      </c>
      <c r="R24" s="83" t="s">
        <v>79</v>
      </c>
      <c r="S24" s="88" t="s">
        <v>85</v>
      </c>
      <c r="T24" s="57" t="s">
        <v>57</v>
      </c>
      <c r="U24" s="84" t="s">
        <v>59</v>
      </c>
      <c r="V24" s="87" t="s">
        <v>86</v>
      </c>
      <c r="W24" s="70">
        <f t="shared" si="8"/>
        <v>1</v>
      </c>
      <c r="X24" s="138">
        <v>1</v>
      </c>
      <c r="Y24" s="134">
        <f t="shared" si="11"/>
        <v>1</v>
      </c>
      <c r="Z24" s="124" t="s">
        <v>193</v>
      </c>
      <c r="AA24" s="128" t="s">
        <v>187</v>
      </c>
      <c r="AB24" s="70">
        <f t="shared" si="1"/>
        <v>1</v>
      </c>
      <c r="AC24" s="65">
        <v>0</v>
      </c>
      <c r="AD24" s="58">
        <f t="shared" si="2"/>
        <v>0</v>
      </c>
      <c r="AE24" s="61"/>
      <c r="AF24" s="85"/>
      <c r="AG24" s="70">
        <f t="shared" si="3"/>
        <v>1</v>
      </c>
      <c r="AH24" s="65">
        <v>0</v>
      </c>
      <c r="AI24" s="58">
        <f t="shared" si="4"/>
        <v>0</v>
      </c>
      <c r="AJ24" s="61"/>
      <c r="AK24" s="85"/>
      <c r="AL24" s="70">
        <f t="shared" si="5"/>
        <v>1</v>
      </c>
      <c r="AM24" s="65">
        <v>0</v>
      </c>
      <c r="AN24" s="58">
        <f t="shared" si="6"/>
        <v>0</v>
      </c>
      <c r="AO24" s="61"/>
      <c r="AP24" s="85"/>
      <c r="AQ24" s="108">
        <f t="shared" si="7"/>
        <v>1</v>
      </c>
      <c r="AR24" s="139">
        <f t="shared" ref="AR24:AR25" si="12">AVERAGE(X24,AC24,AH24,AM24)</f>
        <v>0.25</v>
      </c>
      <c r="AS24" s="134">
        <f t="shared" si="10"/>
        <v>0.25</v>
      </c>
      <c r="AT24" s="128" t="s">
        <v>197</v>
      </c>
      <c r="AU24" s="73"/>
    </row>
    <row r="25" spans="1:48" s="74" customFormat="1" ht="88.5" customHeight="1" x14ac:dyDescent="0.25">
      <c r="A25" s="75">
        <v>4</v>
      </c>
      <c r="B25" s="62" t="s">
        <v>47</v>
      </c>
      <c r="C25" s="65" t="s">
        <v>60</v>
      </c>
      <c r="D25" s="61">
        <v>8</v>
      </c>
      <c r="E25" s="76" t="s">
        <v>87</v>
      </c>
      <c r="F25" s="61" t="s">
        <v>49</v>
      </c>
      <c r="G25" s="76" t="s">
        <v>88</v>
      </c>
      <c r="H25" s="76" t="s">
        <v>89</v>
      </c>
      <c r="I25" s="77">
        <v>0.95</v>
      </c>
      <c r="J25" s="78" t="s">
        <v>78</v>
      </c>
      <c r="K25" s="57" t="s">
        <v>53</v>
      </c>
      <c r="L25" s="79">
        <v>0.95</v>
      </c>
      <c r="M25" s="79">
        <v>1</v>
      </c>
      <c r="N25" s="79">
        <v>1</v>
      </c>
      <c r="O25" s="79">
        <v>1</v>
      </c>
      <c r="P25" s="81">
        <f t="shared" si="0"/>
        <v>1</v>
      </c>
      <c r="Q25" s="82" t="s">
        <v>64</v>
      </c>
      <c r="R25" s="89" t="s">
        <v>90</v>
      </c>
      <c r="S25" s="76" t="s">
        <v>85</v>
      </c>
      <c r="T25" s="57" t="s">
        <v>57</v>
      </c>
      <c r="U25" s="84" t="s">
        <v>91</v>
      </c>
      <c r="V25" s="87" t="s">
        <v>85</v>
      </c>
      <c r="W25" s="70">
        <f t="shared" si="8"/>
        <v>0.95</v>
      </c>
      <c r="X25" s="138">
        <v>1</v>
      </c>
      <c r="Y25" s="134">
        <f t="shared" si="11"/>
        <v>1</v>
      </c>
      <c r="Z25" s="124" t="s">
        <v>203</v>
      </c>
      <c r="AA25" s="128" t="s">
        <v>204</v>
      </c>
      <c r="AB25" s="70">
        <f t="shared" si="1"/>
        <v>1</v>
      </c>
      <c r="AC25" s="65">
        <v>0</v>
      </c>
      <c r="AD25" s="58">
        <f t="shared" si="2"/>
        <v>0</v>
      </c>
      <c r="AE25" s="61"/>
      <c r="AF25" s="85"/>
      <c r="AG25" s="70">
        <f t="shared" si="3"/>
        <v>1</v>
      </c>
      <c r="AH25" s="65">
        <v>0</v>
      </c>
      <c r="AI25" s="58">
        <f t="shared" si="4"/>
        <v>0</v>
      </c>
      <c r="AJ25" s="61"/>
      <c r="AK25" s="85"/>
      <c r="AL25" s="70">
        <f t="shared" si="5"/>
        <v>1</v>
      </c>
      <c r="AM25" s="65">
        <v>0</v>
      </c>
      <c r="AN25" s="58">
        <f t="shared" si="6"/>
        <v>0</v>
      </c>
      <c r="AO25" s="61"/>
      <c r="AP25" s="85"/>
      <c r="AQ25" s="108">
        <f t="shared" si="7"/>
        <v>1</v>
      </c>
      <c r="AR25" s="139">
        <f t="shared" si="12"/>
        <v>0.25</v>
      </c>
      <c r="AS25" s="134">
        <f t="shared" si="10"/>
        <v>0.25</v>
      </c>
      <c r="AT25" s="128" t="s">
        <v>203</v>
      </c>
      <c r="AU25" s="73"/>
    </row>
    <row r="26" spans="1:48" s="74" customFormat="1" ht="135" x14ac:dyDescent="0.25">
      <c r="A26" s="75">
        <v>4</v>
      </c>
      <c r="B26" s="62" t="s">
        <v>47</v>
      </c>
      <c r="C26" s="61" t="s">
        <v>92</v>
      </c>
      <c r="D26" s="61">
        <v>9</v>
      </c>
      <c r="E26" s="90" t="s">
        <v>106</v>
      </c>
      <c r="F26" s="78" t="s">
        <v>75</v>
      </c>
      <c r="G26" s="90" t="s">
        <v>109</v>
      </c>
      <c r="H26" s="90" t="s">
        <v>112</v>
      </c>
      <c r="I26" s="61" t="s">
        <v>93</v>
      </c>
      <c r="J26" s="91" t="s">
        <v>94</v>
      </c>
      <c r="K26" s="90" t="s">
        <v>115</v>
      </c>
      <c r="L26" s="61">
        <v>2</v>
      </c>
      <c r="M26" s="61">
        <v>4</v>
      </c>
      <c r="N26" s="61">
        <v>4</v>
      </c>
      <c r="O26" s="61">
        <v>1</v>
      </c>
      <c r="P26" s="92">
        <f t="shared" ref="P26:P28" si="13">SUM(L26:O26)</f>
        <v>11</v>
      </c>
      <c r="Q26" s="93" t="s">
        <v>64</v>
      </c>
      <c r="R26" s="94" t="s">
        <v>117</v>
      </c>
      <c r="S26" s="90" t="s">
        <v>116</v>
      </c>
      <c r="T26" s="90" t="s">
        <v>95</v>
      </c>
      <c r="U26" s="95" t="s">
        <v>91</v>
      </c>
      <c r="V26" s="96" t="s">
        <v>117</v>
      </c>
      <c r="W26" s="97">
        <f t="shared" si="8"/>
        <v>2</v>
      </c>
      <c r="X26" s="92">
        <v>2</v>
      </c>
      <c r="Y26" s="134">
        <f t="shared" si="11"/>
        <v>1</v>
      </c>
      <c r="Z26" s="124" t="s">
        <v>205</v>
      </c>
      <c r="AA26" s="128" t="s">
        <v>206</v>
      </c>
      <c r="AB26" s="97">
        <f t="shared" si="1"/>
        <v>4</v>
      </c>
      <c r="AC26" s="92"/>
      <c r="AD26" s="58">
        <f t="shared" si="2"/>
        <v>0</v>
      </c>
      <c r="AE26" s="61"/>
      <c r="AF26" s="85"/>
      <c r="AG26" s="97">
        <f t="shared" si="3"/>
        <v>4</v>
      </c>
      <c r="AH26" s="92"/>
      <c r="AI26" s="58">
        <f t="shared" si="4"/>
        <v>0</v>
      </c>
      <c r="AJ26" s="61"/>
      <c r="AK26" s="85"/>
      <c r="AL26" s="97">
        <f t="shared" si="5"/>
        <v>1</v>
      </c>
      <c r="AM26" s="92"/>
      <c r="AN26" s="58">
        <f t="shared" si="6"/>
        <v>0</v>
      </c>
      <c r="AO26" s="61"/>
      <c r="AP26" s="85"/>
      <c r="AQ26" s="109">
        <f t="shared" si="7"/>
        <v>11</v>
      </c>
      <c r="AR26" s="110">
        <f t="shared" si="9"/>
        <v>2</v>
      </c>
      <c r="AS26" s="134">
        <f t="shared" si="10"/>
        <v>0.18181818181818182</v>
      </c>
      <c r="AT26" s="128" t="s">
        <v>205</v>
      </c>
      <c r="AU26" s="73"/>
    </row>
    <row r="27" spans="1:48" s="74" customFormat="1" ht="222" customHeight="1" x14ac:dyDescent="0.25">
      <c r="A27" s="75">
        <v>4</v>
      </c>
      <c r="B27" s="62" t="s">
        <v>47</v>
      </c>
      <c r="C27" s="61" t="s">
        <v>92</v>
      </c>
      <c r="D27" s="61">
        <v>10</v>
      </c>
      <c r="E27" s="90" t="s">
        <v>107</v>
      </c>
      <c r="F27" s="78" t="s">
        <v>75</v>
      </c>
      <c r="G27" s="90" t="s">
        <v>110</v>
      </c>
      <c r="H27" s="90" t="s">
        <v>113</v>
      </c>
      <c r="I27" s="61" t="s">
        <v>93</v>
      </c>
      <c r="J27" s="91" t="s">
        <v>94</v>
      </c>
      <c r="K27" s="90" t="s">
        <v>115</v>
      </c>
      <c r="L27" s="61">
        <v>3</v>
      </c>
      <c r="M27" s="61">
        <v>4</v>
      </c>
      <c r="N27" s="61">
        <v>5</v>
      </c>
      <c r="O27" s="61">
        <v>3</v>
      </c>
      <c r="P27" s="92">
        <f t="shared" si="13"/>
        <v>15</v>
      </c>
      <c r="Q27" s="93" t="s">
        <v>64</v>
      </c>
      <c r="R27" s="94" t="s">
        <v>117</v>
      </c>
      <c r="S27" s="90" t="s">
        <v>116</v>
      </c>
      <c r="T27" s="90" t="s">
        <v>95</v>
      </c>
      <c r="U27" s="95" t="s">
        <v>91</v>
      </c>
      <c r="V27" s="96" t="s">
        <v>117</v>
      </c>
      <c r="W27" s="97">
        <f t="shared" si="8"/>
        <v>3</v>
      </c>
      <c r="X27" s="92">
        <v>3</v>
      </c>
      <c r="Y27" s="134">
        <f t="shared" si="11"/>
        <v>1</v>
      </c>
      <c r="Z27" s="124" t="s">
        <v>207</v>
      </c>
      <c r="AA27" s="128" t="s">
        <v>206</v>
      </c>
      <c r="AB27" s="97">
        <f t="shared" si="1"/>
        <v>4</v>
      </c>
      <c r="AC27" s="92"/>
      <c r="AD27" s="58">
        <f t="shared" si="2"/>
        <v>0</v>
      </c>
      <c r="AE27" s="61"/>
      <c r="AF27" s="85"/>
      <c r="AG27" s="97">
        <f t="shared" si="3"/>
        <v>5</v>
      </c>
      <c r="AH27" s="92"/>
      <c r="AI27" s="58">
        <f t="shared" si="4"/>
        <v>0</v>
      </c>
      <c r="AJ27" s="61"/>
      <c r="AK27" s="85"/>
      <c r="AL27" s="97">
        <f t="shared" si="5"/>
        <v>3</v>
      </c>
      <c r="AM27" s="92"/>
      <c r="AN27" s="58">
        <f t="shared" si="6"/>
        <v>0</v>
      </c>
      <c r="AO27" s="61"/>
      <c r="AP27" s="85"/>
      <c r="AQ27" s="109">
        <f t="shared" si="7"/>
        <v>15</v>
      </c>
      <c r="AR27" s="110">
        <f t="shared" si="9"/>
        <v>3</v>
      </c>
      <c r="AS27" s="134">
        <f t="shared" si="10"/>
        <v>0.2</v>
      </c>
      <c r="AT27" s="128" t="s">
        <v>207</v>
      </c>
      <c r="AU27" s="73"/>
    </row>
    <row r="28" spans="1:48" s="74" customFormat="1" ht="180.75" customHeight="1" thickBot="1" x14ac:dyDescent="0.3">
      <c r="A28" s="75">
        <v>4</v>
      </c>
      <c r="B28" s="62" t="s">
        <v>47</v>
      </c>
      <c r="C28" s="61" t="s">
        <v>92</v>
      </c>
      <c r="D28" s="61">
        <v>11</v>
      </c>
      <c r="E28" s="90" t="s">
        <v>108</v>
      </c>
      <c r="F28" s="61" t="s">
        <v>75</v>
      </c>
      <c r="G28" s="90" t="s">
        <v>111</v>
      </c>
      <c r="H28" s="90" t="s">
        <v>114</v>
      </c>
      <c r="I28" s="61" t="s">
        <v>93</v>
      </c>
      <c r="J28" s="91" t="s">
        <v>94</v>
      </c>
      <c r="K28" s="90" t="s">
        <v>115</v>
      </c>
      <c r="L28" s="61">
        <v>2</v>
      </c>
      <c r="M28" s="61">
        <v>3</v>
      </c>
      <c r="N28" s="61">
        <v>3</v>
      </c>
      <c r="O28" s="61">
        <v>1</v>
      </c>
      <c r="P28" s="92">
        <f t="shared" si="13"/>
        <v>9</v>
      </c>
      <c r="Q28" s="93" t="s">
        <v>64</v>
      </c>
      <c r="R28" s="94" t="s">
        <v>117</v>
      </c>
      <c r="S28" s="90" t="s">
        <v>116</v>
      </c>
      <c r="T28" s="90" t="s">
        <v>95</v>
      </c>
      <c r="U28" s="95" t="s">
        <v>91</v>
      </c>
      <c r="V28" s="96" t="s">
        <v>117</v>
      </c>
      <c r="W28" s="97">
        <f t="shared" si="8"/>
        <v>2</v>
      </c>
      <c r="X28" s="92">
        <v>2</v>
      </c>
      <c r="Y28" s="134">
        <f t="shared" si="11"/>
        <v>1</v>
      </c>
      <c r="Z28" s="124" t="s">
        <v>208</v>
      </c>
      <c r="AA28" s="128" t="s">
        <v>206</v>
      </c>
      <c r="AB28" s="97">
        <f t="shared" si="1"/>
        <v>3</v>
      </c>
      <c r="AC28" s="92"/>
      <c r="AD28" s="58">
        <f t="shared" si="2"/>
        <v>0</v>
      </c>
      <c r="AE28" s="61"/>
      <c r="AF28" s="85"/>
      <c r="AG28" s="97">
        <f t="shared" si="3"/>
        <v>3</v>
      </c>
      <c r="AH28" s="92"/>
      <c r="AI28" s="58">
        <f t="shared" si="4"/>
        <v>0</v>
      </c>
      <c r="AJ28" s="61"/>
      <c r="AK28" s="85"/>
      <c r="AL28" s="97">
        <f t="shared" si="5"/>
        <v>1</v>
      </c>
      <c r="AM28" s="92"/>
      <c r="AN28" s="58">
        <f t="shared" si="6"/>
        <v>0</v>
      </c>
      <c r="AO28" s="61"/>
      <c r="AP28" s="85"/>
      <c r="AQ28" s="109">
        <f t="shared" si="7"/>
        <v>9</v>
      </c>
      <c r="AR28" s="110">
        <f t="shared" si="9"/>
        <v>2</v>
      </c>
      <c r="AS28" s="134">
        <f t="shared" si="10"/>
        <v>0.22222222222222221</v>
      </c>
      <c r="AT28" s="128" t="s">
        <v>208</v>
      </c>
      <c r="AU28" s="73"/>
    </row>
    <row r="29" spans="1:48" s="28" customFormat="1" ht="16.5" thickBot="1" x14ac:dyDescent="0.3">
      <c r="A29" s="210" t="s">
        <v>96</v>
      </c>
      <c r="B29" s="211"/>
      <c r="C29" s="211"/>
      <c r="D29" s="211"/>
      <c r="E29" s="212"/>
      <c r="F29" s="47"/>
      <c r="G29" s="48"/>
      <c r="H29" s="48"/>
      <c r="I29" s="48"/>
      <c r="J29" s="48"/>
      <c r="K29" s="48"/>
      <c r="L29" s="48"/>
      <c r="M29" s="48"/>
      <c r="N29" s="48"/>
      <c r="O29" s="48"/>
      <c r="P29" s="48"/>
      <c r="Q29" s="48"/>
      <c r="R29" s="48"/>
      <c r="S29" s="48"/>
      <c r="T29" s="48"/>
      <c r="U29" s="48"/>
      <c r="V29" s="49"/>
      <c r="W29" s="213"/>
      <c r="X29" s="214"/>
      <c r="Y29" s="141">
        <f>AVERAGE(Y18:Y28)*80%</f>
        <v>0.74390000000000001</v>
      </c>
      <c r="Z29" s="215"/>
      <c r="AA29" s="216"/>
      <c r="AB29" s="217"/>
      <c r="AC29" s="214"/>
      <c r="AD29" s="111">
        <f>AVERAGE(AD18:AD28)</f>
        <v>0</v>
      </c>
      <c r="AE29" s="215"/>
      <c r="AF29" s="216"/>
      <c r="AG29" s="217"/>
      <c r="AH29" s="214"/>
      <c r="AI29" s="111">
        <f>AVERAGE(AI18:AI28)</f>
        <v>0</v>
      </c>
      <c r="AJ29" s="215"/>
      <c r="AK29" s="216"/>
      <c r="AL29" s="218"/>
      <c r="AM29" s="219"/>
      <c r="AN29" s="111">
        <f>AVERAGE(AN18:AN28)</f>
        <v>0</v>
      </c>
      <c r="AO29" s="215"/>
      <c r="AP29" s="216"/>
      <c r="AQ29" s="217"/>
      <c r="AR29" s="214"/>
      <c r="AS29" s="141">
        <f>AVERAGE(AS18:AS28)*80%</f>
        <v>0.15135950593641279</v>
      </c>
      <c r="AT29" s="131"/>
      <c r="AU29" s="112"/>
    </row>
    <row r="30" spans="1:48" s="39" customFormat="1" ht="90" x14ac:dyDescent="0.25">
      <c r="A30" s="29">
        <v>7</v>
      </c>
      <c r="B30" s="30" t="s">
        <v>97</v>
      </c>
      <c r="C30" s="40" t="s">
        <v>118</v>
      </c>
      <c r="D30" s="29" t="s">
        <v>119</v>
      </c>
      <c r="E30" s="30" t="s">
        <v>120</v>
      </c>
      <c r="F30" s="30" t="s">
        <v>121</v>
      </c>
      <c r="G30" s="30" t="s">
        <v>122</v>
      </c>
      <c r="H30" s="30" t="s">
        <v>123</v>
      </c>
      <c r="I30" s="98" t="s">
        <v>124</v>
      </c>
      <c r="J30" s="30" t="s">
        <v>125</v>
      </c>
      <c r="K30" s="30" t="s">
        <v>126</v>
      </c>
      <c r="L30" s="31" t="s">
        <v>127</v>
      </c>
      <c r="M30" s="99">
        <v>0.8</v>
      </c>
      <c r="N30" s="31" t="s">
        <v>127</v>
      </c>
      <c r="O30" s="99">
        <v>0.8</v>
      </c>
      <c r="P30" s="100">
        <v>0.8</v>
      </c>
      <c r="Q30" s="32" t="s">
        <v>64</v>
      </c>
      <c r="R30" s="33" t="s">
        <v>128</v>
      </c>
      <c r="S30" s="30" t="s">
        <v>129</v>
      </c>
      <c r="T30" s="30" t="s">
        <v>130</v>
      </c>
      <c r="U30" s="34" t="s">
        <v>131</v>
      </c>
      <c r="V30" s="35" t="s">
        <v>132</v>
      </c>
      <c r="W30" s="36" t="str">
        <f>L30</f>
        <v>No programada</v>
      </c>
      <c r="X30" s="31" t="s">
        <v>127</v>
      </c>
      <c r="Y30" s="135" t="s">
        <v>127</v>
      </c>
      <c r="Z30" s="125" t="s">
        <v>185</v>
      </c>
      <c r="AA30" s="129" t="s">
        <v>127</v>
      </c>
      <c r="AB30" s="101">
        <f>M30</f>
        <v>0.8</v>
      </c>
      <c r="AC30" s="31"/>
      <c r="AD30" s="113">
        <v>0</v>
      </c>
      <c r="AE30" s="31"/>
      <c r="AF30" s="37"/>
      <c r="AG30" s="36" t="str">
        <f>N30</f>
        <v>No programada</v>
      </c>
      <c r="AH30" s="31"/>
      <c r="AI30" s="113">
        <v>0</v>
      </c>
      <c r="AJ30" s="31"/>
      <c r="AK30" s="37"/>
      <c r="AL30" s="101">
        <f>P30</f>
        <v>0.8</v>
      </c>
      <c r="AM30" s="31"/>
      <c r="AN30" s="113">
        <v>0</v>
      </c>
      <c r="AO30" s="31"/>
      <c r="AP30" s="37"/>
      <c r="AQ30" s="114">
        <f>P30</f>
        <v>0.8</v>
      </c>
      <c r="AR30" s="140">
        <v>0</v>
      </c>
      <c r="AS30" s="135">
        <f t="shared" si="10"/>
        <v>0</v>
      </c>
      <c r="AT30" s="129" t="s">
        <v>185</v>
      </c>
      <c r="AU30" s="38"/>
      <c r="AV30" s="115"/>
    </row>
    <row r="31" spans="1:48" s="297" customFormat="1" ht="105" x14ac:dyDescent="0.3">
      <c r="A31" s="277">
        <v>7</v>
      </c>
      <c r="B31" s="278" t="s">
        <v>97</v>
      </c>
      <c r="C31" s="277" t="s">
        <v>118</v>
      </c>
      <c r="D31" s="277" t="s">
        <v>133</v>
      </c>
      <c r="E31" s="278" t="s">
        <v>134</v>
      </c>
      <c r="F31" s="278" t="s">
        <v>121</v>
      </c>
      <c r="G31" s="278" t="s">
        <v>135</v>
      </c>
      <c r="H31" s="278" t="s">
        <v>136</v>
      </c>
      <c r="I31" s="278" t="s">
        <v>137</v>
      </c>
      <c r="J31" s="278" t="s">
        <v>125</v>
      </c>
      <c r="K31" s="278" t="s">
        <v>138</v>
      </c>
      <c r="L31" s="279">
        <v>1</v>
      </c>
      <c r="M31" s="279">
        <v>1</v>
      </c>
      <c r="N31" s="279">
        <v>1</v>
      </c>
      <c r="O31" s="279">
        <v>1</v>
      </c>
      <c r="P31" s="280">
        <v>1</v>
      </c>
      <c r="Q31" s="281" t="s">
        <v>64</v>
      </c>
      <c r="R31" s="282" t="s">
        <v>139</v>
      </c>
      <c r="S31" s="278" t="s">
        <v>140</v>
      </c>
      <c r="T31" s="283" t="s">
        <v>130</v>
      </c>
      <c r="U31" s="284" t="s">
        <v>141</v>
      </c>
      <c r="V31" s="281" t="s">
        <v>142</v>
      </c>
      <c r="W31" s="285">
        <f t="shared" ref="W31:W35" si="14">L31</f>
        <v>1</v>
      </c>
      <c r="X31" s="298">
        <v>1</v>
      </c>
      <c r="Y31" s="287">
        <f t="shared" si="11"/>
        <v>1</v>
      </c>
      <c r="Z31" s="288" t="s">
        <v>211</v>
      </c>
      <c r="AA31" s="289" t="s">
        <v>212</v>
      </c>
      <c r="AB31" s="290">
        <f t="shared" ref="AB31:AB35" si="15">M31</f>
        <v>1</v>
      </c>
      <c r="AC31" s="286"/>
      <c r="AD31" s="291">
        <v>0</v>
      </c>
      <c r="AE31" s="286"/>
      <c r="AF31" s="292"/>
      <c r="AG31" s="293">
        <f t="shared" ref="AG31:AG35" si="16">N31</f>
        <v>1</v>
      </c>
      <c r="AH31" s="286"/>
      <c r="AI31" s="291">
        <v>0</v>
      </c>
      <c r="AJ31" s="286"/>
      <c r="AK31" s="292"/>
      <c r="AL31" s="290">
        <f t="shared" ref="AL31:AL35" si="17">P31</f>
        <v>1</v>
      </c>
      <c r="AM31" s="286"/>
      <c r="AN31" s="291">
        <v>0</v>
      </c>
      <c r="AO31" s="286"/>
      <c r="AP31" s="292"/>
      <c r="AQ31" s="294">
        <f t="shared" ref="AQ31:AQ35" si="18">P31</f>
        <v>1</v>
      </c>
      <c r="AR31" s="298">
        <v>0.25</v>
      </c>
      <c r="AS31" s="287">
        <f t="shared" si="10"/>
        <v>0.25</v>
      </c>
      <c r="AT31" s="288" t="s">
        <v>211</v>
      </c>
      <c r="AU31" s="295"/>
      <c r="AV31" s="296"/>
    </row>
    <row r="32" spans="1:48" s="137" customFormat="1" ht="105" x14ac:dyDescent="0.3">
      <c r="A32" s="40">
        <v>7</v>
      </c>
      <c r="B32" s="41" t="s">
        <v>97</v>
      </c>
      <c r="C32" s="40" t="s">
        <v>143</v>
      </c>
      <c r="D32" s="40" t="s">
        <v>144</v>
      </c>
      <c r="E32" s="41" t="s">
        <v>145</v>
      </c>
      <c r="F32" s="41" t="s">
        <v>121</v>
      </c>
      <c r="G32" s="41" t="s">
        <v>146</v>
      </c>
      <c r="H32" s="41" t="s">
        <v>147</v>
      </c>
      <c r="I32" s="41" t="s">
        <v>137</v>
      </c>
      <c r="J32" s="41" t="s">
        <v>125</v>
      </c>
      <c r="K32" s="41" t="s">
        <v>148</v>
      </c>
      <c r="L32" s="31" t="s">
        <v>127</v>
      </c>
      <c r="M32" s="99">
        <v>1</v>
      </c>
      <c r="N32" s="99">
        <v>1</v>
      </c>
      <c r="O32" s="99">
        <v>1</v>
      </c>
      <c r="P32" s="100">
        <v>1</v>
      </c>
      <c r="Q32" s="104" t="s">
        <v>64</v>
      </c>
      <c r="R32" s="43" t="s">
        <v>149</v>
      </c>
      <c r="S32" s="41" t="s">
        <v>150</v>
      </c>
      <c r="T32" s="30" t="s">
        <v>130</v>
      </c>
      <c r="U32" s="34" t="s">
        <v>151</v>
      </c>
      <c r="V32" s="42" t="s">
        <v>152</v>
      </c>
      <c r="W32" s="36" t="str">
        <f t="shared" si="14"/>
        <v>No programada</v>
      </c>
      <c r="X32" s="31" t="s">
        <v>127</v>
      </c>
      <c r="Y32" s="135" t="s">
        <v>127</v>
      </c>
      <c r="Z32" s="125" t="s">
        <v>198</v>
      </c>
      <c r="AA32" s="129" t="s">
        <v>127</v>
      </c>
      <c r="AB32" s="101">
        <f t="shared" si="15"/>
        <v>1</v>
      </c>
      <c r="AC32" s="31"/>
      <c r="AD32" s="113">
        <v>0</v>
      </c>
      <c r="AE32" s="31"/>
      <c r="AF32" s="37"/>
      <c r="AG32" s="103">
        <f t="shared" si="16"/>
        <v>1</v>
      </c>
      <c r="AH32" s="31"/>
      <c r="AI32" s="113">
        <v>0</v>
      </c>
      <c r="AJ32" s="31"/>
      <c r="AK32" s="37"/>
      <c r="AL32" s="101">
        <f t="shared" si="17"/>
        <v>1</v>
      </c>
      <c r="AM32" s="31"/>
      <c r="AN32" s="113">
        <v>0</v>
      </c>
      <c r="AO32" s="31"/>
      <c r="AP32" s="37"/>
      <c r="AQ32" s="114">
        <f t="shared" si="18"/>
        <v>1</v>
      </c>
      <c r="AR32" s="140">
        <v>0</v>
      </c>
      <c r="AS32" s="135">
        <f t="shared" si="10"/>
        <v>0</v>
      </c>
      <c r="AT32" s="129" t="s">
        <v>185</v>
      </c>
      <c r="AU32" s="38"/>
      <c r="AV32" s="136"/>
    </row>
    <row r="33" spans="1:49" s="137" customFormat="1" ht="105" x14ac:dyDescent="0.3">
      <c r="A33" s="40">
        <v>7</v>
      </c>
      <c r="B33" s="41" t="s">
        <v>97</v>
      </c>
      <c r="C33" s="40" t="s">
        <v>118</v>
      </c>
      <c r="D33" s="40" t="s">
        <v>153</v>
      </c>
      <c r="E33" s="41" t="s">
        <v>154</v>
      </c>
      <c r="F33" s="41" t="s">
        <v>121</v>
      </c>
      <c r="G33" s="41" t="s">
        <v>155</v>
      </c>
      <c r="H33" s="41" t="s">
        <v>156</v>
      </c>
      <c r="I33" s="41" t="s">
        <v>137</v>
      </c>
      <c r="J33" s="41" t="s">
        <v>125</v>
      </c>
      <c r="K33" s="41" t="s">
        <v>157</v>
      </c>
      <c r="L33" s="99">
        <v>1</v>
      </c>
      <c r="M33" s="31" t="s">
        <v>127</v>
      </c>
      <c r="N33" s="31" t="s">
        <v>127</v>
      </c>
      <c r="O33" s="99">
        <v>1</v>
      </c>
      <c r="P33" s="100">
        <v>1</v>
      </c>
      <c r="Q33" s="104" t="s">
        <v>64</v>
      </c>
      <c r="R33" s="43" t="s">
        <v>158</v>
      </c>
      <c r="S33" s="41" t="s">
        <v>159</v>
      </c>
      <c r="T33" s="30" t="s">
        <v>130</v>
      </c>
      <c r="U33" s="34" t="s">
        <v>141</v>
      </c>
      <c r="V33" s="42" t="s">
        <v>159</v>
      </c>
      <c r="W33" s="103">
        <f t="shared" si="14"/>
        <v>1</v>
      </c>
      <c r="X33" s="99">
        <v>1</v>
      </c>
      <c r="Y33" s="135">
        <f t="shared" si="11"/>
        <v>1</v>
      </c>
      <c r="Z33" s="125" t="s">
        <v>199</v>
      </c>
      <c r="AA33" s="129" t="s">
        <v>200</v>
      </c>
      <c r="AB33" s="101" t="str">
        <f t="shared" si="15"/>
        <v>No programada</v>
      </c>
      <c r="AC33" s="31"/>
      <c r="AD33" s="113">
        <v>0</v>
      </c>
      <c r="AE33" s="31"/>
      <c r="AF33" s="37"/>
      <c r="AG33" s="36" t="str">
        <f t="shared" si="16"/>
        <v>No programada</v>
      </c>
      <c r="AH33" s="31"/>
      <c r="AI33" s="113">
        <v>0</v>
      </c>
      <c r="AJ33" s="31"/>
      <c r="AK33" s="37"/>
      <c r="AL33" s="101">
        <f t="shared" si="17"/>
        <v>1</v>
      </c>
      <c r="AM33" s="31"/>
      <c r="AN33" s="113">
        <v>0</v>
      </c>
      <c r="AO33" s="31"/>
      <c r="AP33" s="37"/>
      <c r="AQ33" s="114">
        <f t="shared" si="18"/>
        <v>1</v>
      </c>
      <c r="AR33" s="140">
        <v>0.5</v>
      </c>
      <c r="AS33" s="135">
        <f t="shared" si="10"/>
        <v>0.5</v>
      </c>
      <c r="AT33" s="125" t="s">
        <v>199</v>
      </c>
      <c r="AU33" s="38"/>
      <c r="AV33" s="136"/>
    </row>
    <row r="34" spans="1:49" s="137" customFormat="1" ht="118.5" customHeight="1" x14ac:dyDescent="0.3">
      <c r="A34" s="40">
        <v>5</v>
      </c>
      <c r="B34" s="41" t="s">
        <v>160</v>
      </c>
      <c r="C34" s="40" t="s">
        <v>161</v>
      </c>
      <c r="D34" s="40" t="s">
        <v>162</v>
      </c>
      <c r="E34" s="41" t="s">
        <v>163</v>
      </c>
      <c r="F34" s="41" t="s">
        <v>121</v>
      </c>
      <c r="G34" s="41" t="s">
        <v>164</v>
      </c>
      <c r="H34" s="41" t="s">
        <v>165</v>
      </c>
      <c r="I34" s="41" t="s">
        <v>137</v>
      </c>
      <c r="J34" s="41" t="s">
        <v>52</v>
      </c>
      <c r="K34" s="41" t="s">
        <v>164</v>
      </c>
      <c r="L34" s="99">
        <v>0.33</v>
      </c>
      <c r="M34" s="99">
        <v>0.67</v>
      </c>
      <c r="N34" s="99">
        <v>0.84</v>
      </c>
      <c r="O34" s="99">
        <v>1</v>
      </c>
      <c r="P34" s="100">
        <v>1</v>
      </c>
      <c r="Q34" s="104" t="s">
        <v>64</v>
      </c>
      <c r="R34" s="43" t="s">
        <v>166</v>
      </c>
      <c r="S34" s="41" t="s">
        <v>167</v>
      </c>
      <c r="T34" s="30" t="s">
        <v>130</v>
      </c>
      <c r="U34" s="34" t="s">
        <v>168</v>
      </c>
      <c r="V34" s="42" t="s">
        <v>169</v>
      </c>
      <c r="W34" s="102">
        <f t="shared" si="14"/>
        <v>0.33</v>
      </c>
      <c r="X34" s="140">
        <v>0.33</v>
      </c>
      <c r="Y34" s="135">
        <f t="shared" si="11"/>
        <v>1</v>
      </c>
      <c r="Z34" s="125" t="s">
        <v>202</v>
      </c>
      <c r="AA34" s="129" t="s">
        <v>201</v>
      </c>
      <c r="AB34" s="101">
        <f t="shared" si="15"/>
        <v>0.67</v>
      </c>
      <c r="AC34" s="31"/>
      <c r="AD34" s="113">
        <v>0</v>
      </c>
      <c r="AE34" s="31"/>
      <c r="AF34" s="37"/>
      <c r="AG34" s="103">
        <f t="shared" si="16"/>
        <v>0.84</v>
      </c>
      <c r="AH34" s="31"/>
      <c r="AI34" s="113">
        <v>0</v>
      </c>
      <c r="AJ34" s="31"/>
      <c r="AK34" s="37"/>
      <c r="AL34" s="101">
        <f t="shared" si="17"/>
        <v>1</v>
      </c>
      <c r="AM34" s="31"/>
      <c r="AN34" s="113">
        <v>0</v>
      </c>
      <c r="AO34" s="31"/>
      <c r="AP34" s="37"/>
      <c r="AQ34" s="114">
        <f t="shared" si="18"/>
        <v>1</v>
      </c>
      <c r="AR34" s="140">
        <v>0.33</v>
      </c>
      <c r="AS34" s="135">
        <f t="shared" si="10"/>
        <v>0.33</v>
      </c>
      <c r="AT34" s="125" t="s">
        <v>202</v>
      </c>
      <c r="AU34" s="38"/>
      <c r="AV34" s="136"/>
    </row>
    <row r="35" spans="1:49" s="28" customFormat="1" ht="138.75" customHeight="1" thickBot="1" x14ac:dyDescent="0.3">
      <c r="A35" s="40">
        <v>5</v>
      </c>
      <c r="B35" s="41" t="s">
        <v>160</v>
      </c>
      <c r="C35" s="40" t="s">
        <v>161</v>
      </c>
      <c r="D35" s="40" t="s">
        <v>170</v>
      </c>
      <c r="E35" s="41" t="s">
        <v>171</v>
      </c>
      <c r="F35" s="41" t="s">
        <v>121</v>
      </c>
      <c r="G35" s="41" t="s">
        <v>164</v>
      </c>
      <c r="H35" s="41" t="s">
        <v>172</v>
      </c>
      <c r="I35" s="41" t="s">
        <v>173</v>
      </c>
      <c r="J35" s="41" t="s">
        <v>52</v>
      </c>
      <c r="K35" s="41" t="s">
        <v>164</v>
      </c>
      <c r="L35" s="99">
        <v>0.2</v>
      </c>
      <c r="M35" s="99">
        <v>0.4</v>
      </c>
      <c r="N35" s="99">
        <v>0.6</v>
      </c>
      <c r="O35" s="99">
        <v>0.8</v>
      </c>
      <c r="P35" s="100">
        <v>0.8</v>
      </c>
      <c r="Q35" s="44" t="s">
        <v>64</v>
      </c>
      <c r="R35" s="43" t="s">
        <v>166</v>
      </c>
      <c r="S35" s="41" t="s">
        <v>169</v>
      </c>
      <c r="T35" s="30" t="s">
        <v>130</v>
      </c>
      <c r="U35" s="34" t="s">
        <v>168</v>
      </c>
      <c r="V35" s="42" t="s">
        <v>169</v>
      </c>
      <c r="W35" s="102">
        <f t="shared" si="14"/>
        <v>0.2</v>
      </c>
      <c r="X35" s="140">
        <v>0.2</v>
      </c>
      <c r="Y35" s="135">
        <f t="shared" si="11"/>
        <v>1</v>
      </c>
      <c r="Z35" s="125" t="s">
        <v>209</v>
      </c>
      <c r="AA35" s="129" t="s">
        <v>201</v>
      </c>
      <c r="AB35" s="101">
        <f t="shared" si="15"/>
        <v>0.4</v>
      </c>
      <c r="AC35" s="31"/>
      <c r="AD35" s="113">
        <v>0</v>
      </c>
      <c r="AE35" s="31"/>
      <c r="AF35" s="37"/>
      <c r="AG35" s="103">
        <f t="shared" si="16"/>
        <v>0.6</v>
      </c>
      <c r="AH35" s="31"/>
      <c r="AI35" s="113">
        <v>0</v>
      </c>
      <c r="AJ35" s="31"/>
      <c r="AK35" s="37"/>
      <c r="AL35" s="101">
        <f t="shared" si="17"/>
        <v>0.8</v>
      </c>
      <c r="AM35" s="31"/>
      <c r="AN35" s="113">
        <v>0</v>
      </c>
      <c r="AO35" s="31"/>
      <c r="AP35" s="37"/>
      <c r="AQ35" s="114">
        <f t="shared" si="18"/>
        <v>0.8</v>
      </c>
      <c r="AR35" s="140">
        <v>0.2</v>
      </c>
      <c r="AS35" s="135">
        <f t="shared" si="10"/>
        <v>0.25</v>
      </c>
      <c r="AT35" s="125" t="s">
        <v>210</v>
      </c>
      <c r="AU35" s="38"/>
    </row>
    <row r="36" spans="1:49" s="28" customFormat="1" ht="16.5" thickBot="1" x14ac:dyDescent="0.3">
      <c r="A36" s="250" t="s">
        <v>184</v>
      </c>
      <c r="B36" s="251"/>
      <c r="C36" s="251"/>
      <c r="D36" s="251"/>
      <c r="E36" s="252"/>
      <c r="F36" s="53"/>
      <c r="G36" s="54"/>
      <c r="H36" s="54"/>
      <c r="I36" s="54"/>
      <c r="J36" s="54"/>
      <c r="K36" s="54"/>
      <c r="L36" s="54"/>
      <c r="M36" s="54"/>
      <c r="N36" s="54"/>
      <c r="O36" s="54"/>
      <c r="P36" s="54"/>
      <c r="Q36" s="54"/>
      <c r="R36" s="54"/>
      <c r="S36" s="54"/>
      <c r="T36" s="54"/>
      <c r="U36" s="54"/>
      <c r="V36" s="55"/>
      <c r="W36" s="253"/>
      <c r="X36" s="254"/>
      <c r="Y36" s="142">
        <f>AVERAGE(Y30:Y35)*20%</f>
        <v>0.2</v>
      </c>
      <c r="Z36" s="255"/>
      <c r="AA36" s="256"/>
      <c r="AB36" s="257"/>
      <c r="AC36" s="254"/>
      <c r="AD36" s="116">
        <f>AVERAGE(AD30:AD35)</f>
        <v>0</v>
      </c>
      <c r="AE36" s="255"/>
      <c r="AF36" s="256"/>
      <c r="AG36" s="257"/>
      <c r="AH36" s="254"/>
      <c r="AI36" s="116">
        <f>AVERAGE(AI30:AI35)</f>
        <v>0</v>
      </c>
      <c r="AJ36" s="255"/>
      <c r="AK36" s="256"/>
      <c r="AL36" s="257"/>
      <c r="AM36" s="254"/>
      <c r="AN36" s="116">
        <f>AVERAGE(AN30:AN35)</f>
        <v>0</v>
      </c>
      <c r="AO36" s="255"/>
      <c r="AP36" s="256"/>
      <c r="AQ36" s="257"/>
      <c r="AR36" s="254"/>
      <c r="AS36" s="142">
        <f>AVERAGE(AS30:AS35)*20%</f>
        <v>4.4333333333333336E-2</v>
      </c>
      <c r="AT36" s="132"/>
      <c r="AU36" s="117"/>
    </row>
    <row r="37" spans="1:49" ht="19.5" thickBot="1" x14ac:dyDescent="0.35">
      <c r="A37" s="243" t="s">
        <v>98</v>
      </c>
      <c r="B37" s="244"/>
      <c r="C37" s="244"/>
      <c r="D37" s="244"/>
      <c r="E37" s="245"/>
      <c r="F37" s="50"/>
      <c r="G37" s="51"/>
      <c r="H37" s="51"/>
      <c r="I37" s="51"/>
      <c r="J37" s="51"/>
      <c r="K37" s="51"/>
      <c r="L37" s="51"/>
      <c r="M37" s="51"/>
      <c r="N37" s="51"/>
      <c r="O37" s="51"/>
      <c r="P37" s="51"/>
      <c r="Q37" s="51"/>
      <c r="R37" s="51"/>
      <c r="S37" s="51"/>
      <c r="T37" s="51"/>
      <c r="U37" s="51"/>
      <c r="V37" s="52"/>
      <c r="W37" s="246"/>
      <c r="X37" s="247"/>
      <c r="Y37" s="143">
        <f>Y29+Y36</f>
        <v>0.94389999999999996</v>
      </c>
      <c r="Z37" s="248"/>
      <c r="AA37" s="249"/>
      <c r="AB37" s="246"/>
      <c r="AC37" s="247"/>
      <c r="AD37" s="118">
        <f>+((AD29*80%)+(AD36*20%))</f>
        <v>0</v>
      </c>
      <c r="AE37" s="248"/>
      <c r="AF37" s="249"/>
      <c r="AG37" s="246"/>
      <c r="AH37" s="247"/>
      <c r="AI37" s="118">
        <f>+((AI29*80%)+(AI36*20%))</f>
        <v>0</v>
      </c>
      <c r="AJ37" s="248"/>
      <c r="AK37" s="249"/>
      <c r="AL37" s="246"/>
      <c r="AM37" s="247"/>
      <c r="AN37" s="118">
        <f>+((AN29*80%)+(AN36*20%))</f>
        <v>0</v>
      </c>
      <c r="AO37" s="248"/>
      <c r="AP37" s="249"/>
      <c r="AQ37" s="246"/>
      <c r="AR37" s="247"/>
      <c r="AS37" s="143">
        <f>AS29+AS36</f>
        <v>0.19569283926974612</v>
      </c>
      <c r="AT37" s="133"/>
      <c r="AU37" s="119"/>
    </row>
    <row r="38" spans="1:49" x14ac:dyDescent="0.25">
      <c r="A38" s="1"/>
      <c r="B38" s="1"/>
      <c r="C38" s="1"/>
      <c r="D38" s="1"/>
      <c r="E38" s="1"/>
      <c r="F38" s="1"/>
      <c r="G38" s="1"/>
      <c r="H38" s="1"/>
      <c r="I38" s="1"/>
      <c r="J38" s="1"/>
      <c r="K38" s="1"/>
      <c r="L38" s="1"/>
      <c r="M38" s="1"/>
      <c r="N38" s="1"/>
      <c r="O38" s="1"/>
      <c r="P38" s="1"/>
      <c r="Q38" s="1"/>
      <c r="R38" s="1"/>
      <c r="S38" s="1"/>
      <c r="T38" s="1"/>
      <c r="U38" s="1"/>
      <c r="V38" s="1"/>
      <c r="W38" s="107"/>
      <c r="X38" s="107"/>
      <c r="Y38" s="107"/>
      <c r="Z38" s="121"/>
      <c r="AA38" s="121"/>
      <c r="AB38" s="107"/>
      <c r="AC38" s="107"/>
      <c r="AD38" s="45"/>
      <c r="AE38" s="107"/>
      <c r="AF38" s="107"/>
      <c r="AG38" s="107"/>
      <c r="AH38" s="107"/>
      <c r="AI38" s="107"/>
      <c r="AJ38" s="107"/>
      <c r="AK38" s="107"/>
      <c r="AL38" s="107"/>
      <c r="AM38" s="107"/>
      <c r="AN38" s="107"/>
      <c r="AO38" s="107"/>
      <c r="AP38" s="107"/>
      <c r="AQ38" s="107"/>
      <c r="AR38" s="107"/>
      <c r="AS38" s="107"/>
      <c r="AT38" s="121"/>
      <c r="AU38" s="107"/>
      <c r="AV38" s="107"/>
      <c r="AW38" s="1"/>
    </row>
    <row r="39" spans="1:49" x14ac:dyDescent="0.25">
      <c r="A39" s="1"/>
      <c r="B39" s="1"/>
      <c r="C39" s="1"/>
      <c r="D39" s="1"/>
      <c r="E39" s="46"/>
      <c r="F39" s="1"/>
      <c r="G39" s="1"/>
      <c r="H39" s="1"/>
      <c r="I39" s="1"/>
      <c r="J39" s="1"/>
      <c r="K39" s="1"/>
      <c r="L39" s="1"/>
      <c r="M39" s="1"/>
      <c r="N39" s="1"/>
      <c r="O39" s="1"/>
      <c r="P39" s="1"/>
      <c r="Q39" s="1"/>
      <c r="R39" s="1"/>
      <c r="S39" s="1"/>
      <c r="T39" s="1"/>
      <c r="U39" s="1"/>
      <c r="V39" s="1"/>
      <c r="W39" s="107"/>
      <c r="X39" s="107"/>
      <c r="Y39" s="107"/>
      <c r="Z39" s="121"/>
      <c r="AA39" s="121"/>
      <c r="AB39" s="107"/>
      <c r="AC39" s="107"/>
      <c r="AD39" s="107"/>
      <c r="AE39" s="107"/>
      <c r="AF39" s="107"/>
      <c r="AG39" s="107"/>
      <c r="AH39" s="107"/>
      <c r="AI39" s="107"/>
      <c r="AJ39" s="107"/>
      <c r="AK39" s="107"/>
      <c r="AL39" s="107"/>
      <c r="AM39" s="107"/>
      <c r="AN39" s="107"/>
      <c r="AO39" s="107"/>
      <c r="AP39" s="107"/>
      <c r="AQ39" s="107"/>
      <c r="AR39" s="107"/>
      <c r="AS39" s="107"/>
      <c r="AT39" s="121"/>
      <c r="AU39" s="107"/>
      <c r="AV39" s="107"/>
      <c r="AW39" s="1"/>
    </row>
  </sheetData>
  <mergeCells count="95">
    <mergeCell ref="G11:H11"/>
    <mergeCell ref="I11:M11"/>
    <mergeCell ref="G7:H7"/>
    <mergeCell ref="G8:H8"/>
    <mergeCell ref="G9:H9"/>
    <mergeCell ref="I9:M9"/>
    <mergeCell ref="G10:H10"/>
    <mergeCell ref="I10:M10"/>
    <mergeCell ref="G12:H12"/>
    <mergeCell ref="AL37:AM37"/>
    <mergeCell ref="AG37:AH37"/>
    <mergeCell ref="AJ37:AK37"/>
    <mergeCell ref="AB15:AF16"/>
    <mergeCell ref="AG15:AK16"/>
    <mergeCell ref="AL15:AP16"/>
    <mergeCell ref="I12:M12"/>
    <mergeCell ref="AO37:AP37"/>
    <mergeCell ref="AG36:AH36"/>
    <mergeCell ref="AJ36:AK36"/>
    <mergeCell ref="AQ37:AR37"/>
    <mergeCell ref="AL36:AM36"/>
    <mergeCell ref="AO36:AP36"/>
    <mergeCell ref="AQ36:AR36"/>
    <mergeCell ref="AO29:AP29"/>
    <mergeCell ref="AQ29:AR29"/>
    <mergeCell ref="A36:E36"/>
    <mergeCell ref="W36:X36"/>
    <mergeCell ref="Z36:AA36"/>
    <mergeCell ref="AB36:AC36"/>
    <mergeCell ref="AE36:AF36"/>
    <mergeCell ref="A37:E37"/>
    <mergeCell ref="W37:X37"/>
    <mergeCell ref="Z37:AA37"/>
    <mergeCell ref="AB37:AC37"/>
    <mergeCell ref="AE37:AF37"/>
    <mergeCell ref="AQ15:AT16"/>
    <mergeCell ref="A29:E29"/>
    <mergeCell ref="W29:X29"/>
    <mergeCell ref="Z29:AA29"/>
    <mergeCell ref="AB29:AC29"/>
    <mergeCell ref="AE29:AF29"/>
    <mergeCell ref="AG29:AH29"/>
    <mergeCell ref="AJ29:AK29"/>
    <mergeCell ref="AL29:AM29"/>
    <mergeCell ref="R14:V16"/>
    <mergeCell ref="W14:AA14"/>
    <mergeCell ref="AB14:AF14"/>
    <mergeCell ref="AG14:AK14"/>
    <mergeCell ref="AL14:AP14"/>
    <mergeCell ref="AQ14:AT14"/>
    <mergeCell ref="W15:AA16"/>
    <mergeCell ref="A14:B16"/>
    <mergeCell ref="C14:C17"/>
    <mergeCell ref="D14:F16"/>
    <mergeCell ref="G14:Q16"/>
    <mergeCell ref="AV1:AV2"/>
    <mergeCell ref="AK1:AK2"/>
    <mergeCell ref="AL1:AL2"/>
    <mergeCell ref="AM1:AM2"/>
    <mergeCell ref="AN1:AN2"/>
    <mergeCell ref="AO1:AO2"/>
    <mergeCell ref="AD1:AD2"/>
    <mergeCell ref="AE1:AE2"/>
    <mergeCell ref="AF1:AF2"/>
    <mergeCell ref="AG1:AG2"/>
    <mergeCell ref="AH1:AH2"/>
    <mergeCell ref="AI1:AI2"/>
    <mergeCell ref="AW1:AW2"/>
    <mergeCell ref="A2:M2"/>
    <mergeCell ref="A3:R3"/>
    <mergeCell ref="A4:R4"/>
    <mergeCell ref="A6:B12"/>
    <mergeCell ref="C6:E12"/>
    <mergeCell ref="F6:M6"/>
    <mergeCell ref="I7:M7"/>
    <mergeCell ref="I8:M8"/>
    <mergeCell ref="AP1:AP2"/>
    <mergeCell ref="AQ1:AQ2"/>
    <mergeCell ref="AR1:AR2"/>
    <mergeCell ref="AS1:AS2"/>
    <mergeCell ref="AT1:AT2"/>
    <mergeCell ref="AU1:AU2"/>
    <mergeCell ref="AJ1:AJ2"/>
    <mergeCell ref="AC1:AC2"/>
    <mergeCell ref="A1:M1"/>
    <mergeCell ref="N1:R2"/>
    <mergeCell ref="S1:S2"/>
    <mergeCell ref="T1:T2"/>
    <mergeCell ref="U1:U2"/>
    <mergeCell ref="V1:V2"/>
    <mergeCell ref="X1:X2"/>
    <mergeCell ref="Y1:Y2"/>
    <mergeCell ref="Z1:Z2"/>
    <mergeCell ref="AA1:AA2"/>
    <mergeCell ref="AB1:AB2"/>
  </mergeCells>
  <dataValidations disablePrompts="1" count="1">
    <dataValidation allowBlank="1" showInputMessage="1" showErrorMessage="1" error="Escriba un texto " promptTitle="Cualquier contenido" sqref="F23 F26:F27" xr:uid="{7601E978-735A-419A-989B-FE7BD4F6EA56}"/>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76DF3B08D03B34B91F992FA5829B101" ma:contentTypeVersion="13" ma:contentTypeDescription="Crear nuevo documento." ma:contentTypeScope="" ma:versionID="cc955f964cef0544bbbbbbae69fb9f1f">
  <xsd:schema xmlns:xsd="http://www.w3.org/2001/XMLSchema" xmlns:xs="http://www.w3.org/2001/XMLSchema" xmlns:p="http://schemas.microsoft.com/office/2006/metadata/properties" xmlns:ns3="918d46ae-bc80-4b93-8345-0c7a35c27299" xmlns:ns4="5074ac74-b766-45bb-bfb7-2b9c165faf29" targetNamespace="http://schemas.microsoft.com/office/2006/metadata/properties" ma:root="true" ma:fieldsID="52adc75e7b8f0af577385e638f7f2ee5" ns3:_="" ns4:_="">
    <xsd:import namespace="918d46ae-bc80-4b93-8345-0c7a35c27299"/>
    <xsd:import namespace="5074ac74-b766-45bb-bfb7-2b9c165faf29"/>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d46ae-bc80-4b93-8345-0c7a35c2729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74ac74-b766-45bb-bfb7-2b9c165faf29" elementFormDefault="qualified">
    <xsd:import namespace="http://schemas.microsoft.com/office/2006/documentManagement/types"/>
    <xsd:import namespace="http://schemas.microsoft.com/office/infopath/2007/PartnerControls"/>
    <xsd:element name="SharedWithUsers" ma:index="1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description="" ma:internalName="SharedWithDetails" ma:readOnly="true">
      <xsd:simpleType>
        <xsd:restriction base="dms:Note">
          <xsd:maxLength value="255"/>
        </xsd:restriction>
      </xsd:simpleType>
    </xsd:element>
    <xsd:element name="SharingHintHash" ma:index="13" nillable="true" ma:displayName="Hash de la sugerencia para compartir"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01A0DD-42A1-4B91-BE5F-8433EFB5A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8d46ae-bc80-4b93-8345-0c7a35c27299"/>
    <ds:schemaRef ds:uri="5074ac74-b766-45bb-bfb7-2b9c165faf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348804-F9F2-4846-BA87-C2B128F46D38}">
  <ds:schemaRefs>
    <ds:schemaRef ds:uri="http://schemas.microsoft.com/sharepoint/v3/contenttype/forms"/>
  </ds:schemaRefs>
</ds:datastoreItem>
</file>

<file path=customXml/itemProps3.xml><?xml version="1.0" encoding="utf-8"?>
<ds:datastoreItem xmlns:ds="http://schemas.openxmlformats.org/officeDocument/2006/customXml" ds:itemID="{AC77369E-AE28-4DD1-97BD-D1E092F04384}">
  <ds:schemaRefs>
    <ds:schemaRef ds:uri="5074ac74-b766-45bb-bfb7-2b9c165faf29"/>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918d46ae-bc80-4b93-8345-0c7a35c27299"/>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Niño González</dc:creator>
  <cp:lastModifiedBy>Camilo Bautista Beltran</cp:lastModifiedBy>
  <dcterms:created xsi:type="dcterms:W3CDTF">2021-12-02T18:50:00Z</dcterms:created>
  <dcterms:modified xsi:type="dcterms:W3CDTF">2022-04-28T14:45:44Z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0x010100376DF3B08D03B34B91F992FA5829B101</vt:lpwstr>
  </property>
</Properties>
</file>